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330"/>
  </bookViews>
  <sheets>
    <sheet name="сравн с утв.2016 по разделам" sheetId="1" r:id="rId1"/>
  </sheets>
  <definedNames>
    <definedName name="_xlnm._FilterDatabase" localSheetId="0" hidden="1">'сравн с утв.2016 по разделам'!$A$9:$I$38</definedName>
    <definedName name="_xlnm.Print_Titles" localSheetId="0">'сравн с утв.2016 по разделам'!$4:$5</definedName>
    <definedName name="_xlnm.Print_Area" localSheetId="0">'сравн с утв.2016 по разделам'!$A$1:$H$38</definedName>
  </definedNames>
  <calcPr calcId="145621"/>
</workbook>
</file>

<file path=xl/calcChain.xml><?xml version="1.0" encoding="utf-8"?>
<calcChain xmlns="http://schemas.openxmlformats.org/spreadsheetml/2006/main">
  <c r="H37" i="1" l="1"/>
  <c r="G37" i="1"/>
  <c r="E37" i="1"/>
  <c r="H36" i="1"/>
  <c r="G36" i="1"/>
  <c r="E36" i="1"/>
  <c r="F35" i="1"/>
  <c r="G35" i="1" s="1"/>
  <c r="D35" i="1"/>
  <c r="E35" i="1" s="1"/>
  <c r="H34" i="1"/>
  <c r="G34" i="1"/>
  <c r="E34" i="1"/>
  <c r="H33" i="1"/>
  <c r="G33" i="1"/>
  <c r="E33" i="1"/>
  <c r="H32" i="1"/>
  <c r="G32" i="1"/>
  <c r="E32" i="1"/>
  <c r="H31" i="1"/>
  <c r="G31" i="1"/>
  <c r="E31" i="1"/>
  <c r="E28" i="1" s="1"/>
  <c r="H30" i="1"/>
  <c r="G30" i="1"/>
  <c r="E30" i="1"/>
  <c r="H29" i="1"/>
  <c r="G29" i="1"/>
  <c r="E29" i="1"/>
  <c r="I28" i="1"/>
  <c r="F28" i="1"/>
  <c r="D28" i="1"/>
  <c r="C28" i="1"/>
  <c r="H27" i="1"/>
  <c r="G27" i="1"/>
  <c r="E27" i="1"/>
  <c r="H26" i="1"/>
  <c r="G26" i="1"/>
  <c r="E26" i="1"/>
  <c r="H25" i="1"/>
  <c r="G25" i="1"/>
  <c r="E25" i="1"/>
  <c r="H24" i="1"/>
  <c r="G24" i="1"/>
  <c r="E24" i="1"/>
  <c r="H23" i="1"/>
  <c r="G23" i="1"/>
  <c r="E23" i="1"/>
  <c r="E20" i="1" s="1"/>
  <c r="H22" i="1"/>
  <c r="G22" i="1"/>
  <c r="G20" i="1" s="1"/>
  <c r="E22" i="1"/>
  <c r="H21" i="1"/>
  <c r="H20" i="1" s="1"/>
  <c r="G21" i="1"/>
  <c r="E21" i="1"/>
  <c r="I20" i="1"/>
  <c r="F20" i="1"/>
  <c r="D20" i="1"/>
  <c r="D38" i="1" s="1"/>
  <c r="C20" i="1"/>
  <c r="H19" i="1"/>
  <c r="G19" i="1"/>
  <c r="E19" i="1"/>
  <c r="H18" i="1"/>
  <c r="G18" i="1"/>
  <c r="E18" i="1"/>
  <c r="H17" i="1"/>
  <c r="G17" i="1"/>
  <c r="E17" i="1"/>
  <c r="H16" i="1"/>
  <c r="G16" i="1"/>
  <c r="E16" i="1"/>
  <c r="H15" i="1"/>
  <c r="G15" i="1"/>
  <c r="E15" i="1"/>
  <c r="H14" i="1"/>
  <c r="G14" i="1"/>
  <c r="E14" i="1"/>
  <c r="H13" i="1"/>
  <c r="F13" i="1"/>
  <c r="G13" i="1" s="1"/>
  <c r="E13" i="1"/>
  <c r="H12" i="1"/>
  <c r="G12" i="1"/>
  <c r="E12" i="1"/>
  <c r="H11" i="1"/>
  <c r="H9" i="1" s="1"/>
  <c r="G11" i="1"/>
  <c r="G9" i="1" s="1"/>
  <c r="E11" i="1"/>
  <c r="H10" i="1"/>
  <c r="G10" i="1"/>
  <c r="E10" i="1"/>
  <c r="E9" i="1" s="1"/>
  <c r="I9" i="1"/>
  <c r="F9" i="1"/>
  <c r="F38" i="1" s="1"/>
  <c r="D9" i="1"/>
  <c r="C9" i="1"/>
  <c r="C38" i="1" s="1"/>
  <c r="I7" i="1"/>
  <c r="I38" i="1" s="1"/>
  <c r="H7" i="1"/>
  <c r="G7" i="1"/>
  <c r="E7" i="1"/>
  <c r="E38" i="1" s="1"/>
  <c r="G38" i="1" l="1"/>
  <c r="G28" i="1"/>
  <c r="H35" i="1"/>
  <c r="H28" i="1" s="1"/>
  <c r="H38" i="1" s="1"/>
</calcChain>
</file>

<file path=xl/sharedStrings.xml><?xml version="1.0" encoding="utf-8"?>
<sst xmlns="http://schemas.openxmlformats.org/spreadsheetml/2006/main" count="71" uniqueCount="41">
  <si>
    <t>Вид межбюджетных трансфертов</t>
  </si>
  <si>
    <t>Раздел</t>
  </si>
  <si>
    <t>Закон 93-ЗРТ от 28.11.2016г  уточн. на 2016 г.</t>
  </si>
  <si>
    <t>отклонение уточн. от утвержденного бюджета 2016г.</t>
  </si>
  <si>
    <t>Фактические расходы за 2016 год</t>
  </si>
  <si>
    <t>отклонение фактических расходов</t>
  </si>
  <si>
    <t>Проект 2015 г.</t>
  </si>
  <si>
    <t>от утвержденного Законом</t>
  </si>
  <si>
    <t>от уточненного Закона</t>
  </si>
  <si>
    <t>Дотации</t>
  </si>
  <si>
    <t>Межбюджетные трансферты общего характера бюджетам муниципальных образований</t>
  </si>
  <si>
    <t>14</t>
  </si>
  <si>
    <t>Субсидии, в т.ч.:</t>
  </si>
  <si>
    <t>Общегосударственные расходы</t>
  </si>
  <si>
    <t>01</t>
  </si>
  <si>
    <t>Национальная безопасность и правоохранительная деятельность</t>
  </si>
  <si>
    <t>03</t>
  </si>
  <si>
    <t>Национальная экономика</t>
  </si>
  <si>
    <t>04</t>
  </si>
  <si>
    <t>Жилищино-коммунальное хозяйство</t>
  </si>
  <si>
    <t>05</t>
  </si>
  <si>
    <t>Охрана окружающей среды</t>
  </si>
  <si>
    <t>06</t>
  </si>
  <si>
    <t>Образование</t>
  </si>
  <si>
    <t>07</t>
  </si>
  <si>
    <t>Культура, кинематография</t>
  </si>
  <si>
    <t>08</t>
  </si>
  <si>
    <t>Социальная политика</t>
  </si>
  <si>
    <t>10</t>
  </si>
  <si>
    <t>Физкультура и спорт</t>
  </si>
  <si>
    <t>11</t>
  </si>
  <si>
    <t>Субвенции всего, в т.ч.:</t>
  </si>
  <si>
    <t>Национальная оборона</t>
  </si>
  <si>
    <t>02</t>
  </si>
  <si>
    <t>Здравоохранение</t>
  </si>
  <si>
    <t>09</t>
  </si>
  <si>
    <t>Иные межбюджетные трансферты, в т.ч.:</t>
  </si>
  <si>
    <t>Межбюджетные трансферты всего</t>
  </si>
  <si>
    <t>Фактические расходы на предоставление межбюджетных трансфертов из бюджета Республики Татарстан бюджетам муниципальных образований за 2016 год</t>
  </si>
  <si>
    <t>тыс.руб.</t>
  </si>
  <si>
    <t>Закон 97-ЗРТ от 20.11.2015г  на 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</si>
</sst>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0"/>
      <color rgb="FFFF000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2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1" fillId="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" fillId="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1" fillId="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" fillId="0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" fillId="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" fillId="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1" fillId="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1" fillId="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1" fillId="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1" fillId="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1" fillId="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1" fillId="0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1" fillId="0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1" fillId="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1" fillId="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1" fillId="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" fillId="0" borderId="0" applyNumberFormat="0" applyBorder="0" applyAlignment="0" applyProtection="0"/>
    <xf numFmtId="0" fontId="8" fillId="8" borderId="15" applyNumberFormat="0" applyAlignment="0" applyProtection="0"/>
    <xf numFmtId="0" fontId="8" fillId="8" borderId="15" applyNumberFormat="0" applyAlignment="0" applyProtection="0"/>
    <xf numFmtId="0" fontId="8" fillId="8" borderId="15" applyNumberFormat="0" applyAlignment="0" applyProtection="0"/>
    <xf numFmtId="0" fontId="8" fillId="8" borderId="15" applyNumberFormat="0" applyAlignment="0" applyProtection="0"/>
    <xf numFmtId="0" fontId="1" fillId="0" borderId="0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1" fillId="0" borderId="0" applyNumberFormat="0" applyAlignment="0" applyProtection="0"/>
    <xf numFmtId="0" fontId="10" fillId="21" borderId="15" applyNumberFormat="0" applyAlignment="0" applyProtection="0"/>
    <xf numFmtId="0" fontId="10" fillId="21" borderId="15" applyNumberFormat="0" applyAlignment="0" applyProtection="0"/>
    <xf numFmtId="0" fontId="10" fillId="21" borderId="15" applyNumberFormat="0" applyAlignment="0" applyProtection="0"/>
    <xf numFmtId="0" fontId="10" fillId="21" borderId="15" applyNumberFormat="0" applyAlignment="0" applyProtection="0"/>
    <xf numFmtId="0" fontId="1" fillId="0" borderId="0" applyNumberFormat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" fillId="0" borderId="0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" fillId="0" borderId="0" applyNumberFormat="0" applyFill="0" applyAlignment="0" applyProtection="0"/>
    <xf numFmtId="0" fontId="13" fillId="0" borderId="19" applyNumberFormat="0" applyFill="0" applyAlignment="0" applyProtection="0"/>
    <xf numFmtId="0" fontId="13" fillId="0" borderId="19" applyNumberFormat="0" applyFill="0" applyAlignment="0" applyProtection="0"/>
    <xf numFmtId="0" fontId="13" fillId="0" borderId="19" applyNumberFormat="0" applyFill="0" applyAlignment="0" applyProtection="0"/>
    <xf numFmtId="0" fontId="13" fillId="0" borderId="19" applyNumberFormat="0" applyFill="0" applyAlignment="0" applyProtection="0"/>
    <xf numFmtId="0" fontId="1" fillId="0" borderId="0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1" fillId="0" borderId="0" applyNumberFormat="0" applyFill="0" applyAlignment="0" applyProtection="0"/>
    <xf numFmtId="0" fontId="15" fillId="22" borderId="21" applyNumberFormat="0" applyAlignment="0" applyProtection="0"/>
    <xf numFmtId="0" fontId="15" fillId="22" borderId="21" applyNumberFormat="0" applyAlignment="0" applyProtection="0"/>
    <xf numFmtId="0" fontId="15" fillId="22" borderId="21" applyNumberFormat="0" applyAlignment="0" applyProtection="0"/>
    <xf numFmtId="0" fontId="15" fillId="22" borderId="21" applyNumberFormat="0" applyAlignment="0" applyProtection="0"/>
    <xf numFmtId="0" fontId="1" fillId="0" borderId="0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" fillId="0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24" borderId="22" applyNumberFormat="0" applyFont="0" applyAlignment="0" applyProtection="0"/>
    <xf numFmtId="0" fontId="1" fillId="0" borderId="0" applyNumberFormat="0" applyFont="0" applyAlignment="0" applyProtection="0"/>
    <xf numFmtId="0" fontId="21" fillId="0" borderId="23" applyNumberFormat="0" applyFill="0" applyAlignment="0" applyProtection="0"/>
    <xf numFmtId="0" fontId="21" fillId="0" borderId="23" applyNumberFormat="0" applyFill="0" applyAlignment="0" applyProtection="0"/>
    <xf numFmtId="0" fontId="21" fillId="0" borderId="23" applyNumberFormat="0" applyFill="0" applyAlignment="0" applyProtection="0"/>
    <xf numFmtId="0" fontId="21" fillId="0" borderId="23" applyNumberFormat="0" applyFill="0" applyAlignment="0" applyProtection="0"/>
    <xf numFmtId="0" fontId="1" fillId="0" borderId="0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1" fillId="0" borderId="0" applyNumberFormat="0" applyBorder="0" applyAlignment="0" applyProtection="0"/>
  </cellStyleXfs>
  <cellXfs count="50">
    <xf numFmtId="0" fontId="0" fillId="0" borderId="0" xfId="0"/>
    <xf numFmtId="0" fontId="1" fillId="0" borderId="0" xfId="1"/>
    <xf numFmtId="0" fontId="1" fillId="0" borderId="0" xfId="1" applyFont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3" fillId="0" borderId="5" xfId="1" applyFont="1" applyBorder="1"/>
    <xf numFmtId="0" fontId="1" fillId="0" borderId="6" xfId="1" applyBorder="1"/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Font="1" applyBorder="1" applyAlignment="1">
      <alignment horizontal="justify"/>
    </xf>
    <xf numFmtId="49" fontId="4" fillId="0" borderId="7" xfId="0" applyNumberFormat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/>
    </xf>
    <xf numFmtId="0" fontId="3" fillId="0" borderId="0" xfId="1" applyFont="1"/>
    <xf numFmtId="0" fontId="1" fillId="0" borderId="4" xfId="1" applyBorder="1"/>
    <xf numFmtId="0" fontId="1" fillId="0" borderId="8" xfId="1" applyBorder="1"/>
    <xf numFmtId="164" fontId="5" fillId="0" borderId="4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0" fontId="3" fillId="0" borderId="0" xfId="1" applyFont="1" applyBorder="1"/>
    <xf numFmtId="164" fontId="3" fillId="0" borderId="10" xfId="1" applyNumberFormat="1" applyFont="1" applyBorder="1" applyAlignment="1">
      <alignment horizontal="center"/>
    </xf>
    <xf numFmtId="0" fontId="1" fillId="0" borderId="5" xfId="1" applyFont="1" applyBorder="1"/>
    <xf numFmtId="164" fontId="1" fillId="0" borderId="5" xfId="1" applyNumberFormat="1" applyFont="1" applyBorder="1" applyAlignment="1">
      <alignment horizontal="center"/>
    </xf>
    <xf numFmtId="0" fontId="1" fillId="0" borderId="5" xfId="1" applyFont="1" applyBorder="1" applyAlignment="1">
      <alignment horizontal="justify"/>
    </xf>
    <xf numFmtId="164" fontId="1" fillId="0" borderId="10" xfId="1" applyNumberFormat="1" applyFont="1" applyBorder="1" applyAlignment="1">
      <alignment horizontal="center"/>
    </xf>
    <xf numFmtId="49" fontId="4" fillId="0" borderId="7" xfId="0" applyNumberFormat="1" applyFont="1" applyFill="1" applyBorder="1" applyAlignment="1">
      <alignment horizontal="center" wrapText="1"/>
    </xf>
    <xf numFmtId="164" fontId="5" fillId="0" borderId="5" xfId="1" applyNumberFormat="1" applyFont="1" applyBorder="1" applyAlignment="1">
      <alignment horizont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164" fontId="1" fillId="0" borderId="4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49" fontId="4" fillId="0" borderId="13" xfId="0" applyNumberFormat="1" applyFont="1" applyFill="1" applyBorder="1" applyAlignment="1">
      <alignment horizontal="center" vertical="center" wrapText="1"/>
    </xf>
    <xf numFmtId="0" fontId="3" fillId="0" borderId="1" xfId="1" applyFont="1" applyBorder="1"/>
    <xf numFmtId="49" fontId="4" fillId="0" borderId="14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49" fontId="4" fillId="0" borderId="11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2" fillId="2" borderId="4" xfId="1" applyFont="1" applyFill="1" applyBorder="1"/>
    <xf numFmtId="0" fontId="2" fillId="2" borderId="8" xfId="1" applyFont="1" applyFill="1" applyBorder="1"/>
    <xf numFmtId="164" fontId="2" fillId="2" borderId="4" xfId="2" applyNumberFormat="1" applyFont="1" applyFill="1" applyBorder="1" applyAlignment="1">
      <alignment horizontal="center"/>
    </xf>
    <xf numFmtId="164" fontId="2" fillId="2" borderId="9" xfId="2" applyNumberFormat="1" applyFont="1" applyFill="1" applyBorder="1" applyAlignment="1">
      <alignment horizontal="center"/>
    </xf>
    <xf numFmtId="0" fontId="2" fillId="0" borderId="0" xfId="1" applyFont="1"/>
    <xf numFmtId="164" fontId="1" fillId="0" borderId="0" xfId="1" applyNumberFormat="1"/>
    <xf numFmtId="0" fontId="2" fillId="0" borderId="0" xfId="1" applyFont="1" applyAlignment="1">
      <alignment horizontal="justify" vertical="center"/>
    </xf>
    <xf numFmtId="0" fontId="1" fillId="0" borderId="0" xfId="1" applyAlignment="1">
      <alignment horizontal="right"/>
    </xf>
    <xf numFmtId="0" fontId="1" fillId="0" borderId="10" xfId="1" applyFont="1" applyBorder="1" applyAlignment="1">
      <alignment horizontal="justify"/>
    </xf>
  </cellXfs>
  <cellStyles count="229">
    <cellStyle name="20% — акцент1" xfId="3"/>
    <cellStyle name="20% - Акцент1 2" xfId="4"/>
    <cellStyle name="20% - Акцент1 3" xfId="5"/>
    <cellStyle name="20% - Акцент1 4" xfId="6"/>
    <cellStyle name="20% - Акцент1 5" xfId="7"/>
    <cellStyle name="20% — акцент2" xfId="8"/>
    <cellStyle name="20% - Акцент2 2" xfId="9"/>
    <cellStyle name="20% - Акцент2 3" xfId="10"/>
    <cellStyle name="20% - Акцент2 4" xfId="11"/>
    <cellStyle name="20% - Акцент2 5" xfId="12"/>
    <cellStyle name="20% — акцент3" xfId="13"/>
    <cellStyle name="20% - Акцент3 2" xfId="14"/>
    <cellStyle name="20% - Акцент3 3" xfId="15"/>
    <cellStyle name="20% - Акцент3 4" xfId="16"/>
    <cellStyle name="20% - Акцент3 5" xfId="17"/>
    <cellStyle name="20% — акцент4" xfId="18"/>
    <cellStyle name="20% - Акцент4 2" xfId="19"/>
    <cellStyle name="20% - Акцент4 3" xfId="20"/>
    <cellStyle name="20% - Акцент4 4" xfId="21"/>
    <cellStyle name="20% - Акцент4 5" xfId="22"/>
    <cellStyle name="20% — акцент5" xfId="23"/>
    <cellStyle name="20% - Акцент5 2" xfId="24"/>
    <cellStyle name="20% - Акцент5 3" xfId="25"/>
    <cellStyle name="20% - Акцент5 4" xfId="26"/>
    <cellStyle name="20% - Акцент5 5" xfId="27"/>
    <cellStyle name="20% — акцент6" xfId="28"/>
    <cellStyle name="20% - Акцент6 2" xfId="29"/>
    <cellStyle name="20% - Акцент6 3" xfId="30"/>
    <cellStyle name="20% - Акцент6 4" xfId="31"/>
    <cellStyle name="20% - Акцент6 5" xfId="32"/>
    <cellStyle name="40% — акцент1" xfId="33"/>
    <cellStyle name="40% - Акцент1 2" xfId="34"/>
    <cellStyle name="40% - Акцент1 3" xfId="35"/>
    <cellStyle name="40% - Акцент1 4" xfId="36"/>
    <cellStyle name="40% - Акцент1 5" xfId="37"/>
    <cellStyle name="40% — акцент2" xfId="38"/>
    <cellStyle name="40% - Акцент2 2" xfId="39"/>
    <cellStyle name="40% - Акцент2 3" xfId="40"/>
    <cellStyle name="40% - Акцент2 4" xfId="41"/>
    <cellStyle name="40% - Акцент2 5" xfId="42"/>
    <cellStyle name="40% — акцент3" xfId="43"/>
    <cellStyle name="40% - Акцент3 2" xfId="44"/>
    <cellStyle name="40% - Акцент3 3" xfId="45"/>
    <cellStyle name="40% - Акцент3 4" xfId="46"/>
    <cellStyle name="40% - Акцент3 5" xfId="47"/>
    <cellStyle name="40% — акцент4" xfId="48"/>
    <cellStyle name="40% - Акцент4 2" xfId="49"/>
    <cellStyle name="40% - Акцент4 3" xfId="50"/>
    <cellStyle name="40% - Акцент4 4" xfId="51"/>
    <cellStyle name="40% - Акцент4 5" xfId="52"/>
    <cellStyle name="40% — акцент5" xfId="53"/>
    <cellStyle name="40% - Акцент5 2" xfId="54"/>
    <cellStyle name="40% - Акцент5 3" xfId="55"/>
    <cellStyle name="40% - Акцент5 4" xfId="56"/>
    <cellStyle name="40% - Акцент5 5" xfId="57"/>
    <cellStyle name="40% — акцент6" xfId="58"/>
    <cellStyle name="40% - Акцент6 2" xfId="59"/>
    <cellStyle name="40% - Акцент6 3" xfId="60"/>
    <cellStyle name="40% - Акцент6 4" xfId="61"/>
    <cellStyle name="40% - Акцент6 5" xfId="62"/>
    <cellStyle name="60% — акцент1" xfId="63"/>
    <cellStyle name="60% - Акцент1 2" xfId="64"/>
    <cellStyle name="60% - Акцент1 3" xfId="65"/>
    <cellStyle name="60% - Акцент1 4" xfId="66"/>
    <cellStyle name="60% - Акцент1 5" xfId="67"/>
    <cellStyle name="60% — акцент2" xfId="68"/>
    <cellStyle name="60% - Акцент2 2" xfId="69"/>
    <cellStyle name="60% - Акцент2 3" xfId="70"/>
    <cellStyle name="60% - Акцент2 4" xfId="71"/>
    <cellStyle name="60% - Акцент2 5" xfId="72"/>
    <cellStyle name="60% — акцент3" xfId="73"/>
    <cellStyle name="60% - Акцент3 2" xfId="74"/>
    <cellStyle name="60% - Акцент3 3" xfId="75"/>
    <cellStyle name="60% - Акцент3 4" xfId="76"/>
    <cellStyle name="60% - Акцент3 5" xfId="77"/>
    <cellStyle name="60% — акцент4" xfId="78"/>
    <cellStyle name="60% - Акцент4 2" xfId="79"/>
    <cellStyle name="60% - Акцент4 3" xfId="80"/>
    <cellStyle name="60% - Акцент4 4" xfId="81"/>
    <cellStyle name="60% - Акцент4 5" xfId="82"/>
    <cellStyle name="60% — акцент5" xfId="83"/>
    <cellStyle name="60% - Акцент5 2" xfId="84"/>
    <cellStyle name="60% - Акцент5 3" xfId="85"/>
    <cellStyle name="60% - Акцент5 4" xfId="86"/>
    <cellStyle name="60% - Акцент5 5" xfId="87"/>
    <cellStyle name="60% — акцент6" xfId="88"/>
    <cellStyle name="60% - Акцент6 2" xfId="89"/>
    <cellStyle name="60% - Акцент6 3" xfId="90"/>
    <cellStyle name="60% - Акцент6 4" xfId="91"/>
    <cellStyle name="60% - Акцент6 5" xfId="92"/>
    <cellStyle name="Акцент1 2" xfId="93"/>
    <cellStyle name="Акцент1 3" xfId="94"/>
    <cellStyle name="Акцент1 4" xfId="95"/>
    <cellStyle name="Акцент1 5" xfId="96"/>
    <cellStyle name="Акцент1 6" xfId="97"/>
    <cellStyle name="Акцент2 2" xfId="98"/>
    <cellStyle name="Акцент2 3" xfId="99"/>
    <cellStyle name="Акцент2 4" xfId="100"/>
    <cellStyle name="Акцент2 5" xfId="101"/>
    <cellStyle name="Акцент2 6" xfId="102"/>
    <cellStyle name="Акцент3 2" xfId="103"/>
    <cellStyle name="Акцент3 3" xfId="104"/>
    <cellStyle name="Акцент3 4" xfId="105"/>
    <cellStyle name="Акцент3 5" xfId="106"/>
    <cellStyle name="Акцент3 6" xfId="107"/>
    <cellStyle name="Акцент4 2" xfId="108"/>
    <cellStyle name="Акцент4 3" xfId="109"/>
    <cellStyle name="Акцент4 4" xfId="110"/>
    <cellStyle name="Акцент4 5" xfId="111"/>
    <cellStyle name="Акцент4 6" xfId="112"/>
    <cellStyle name="Акцент5 2" xfId="113"/>
    <cellStyle name="Акцент5 3" xfId="114"/>
    <cellStyle name="Акцент5 4" xfId="115"/>
    <cellStyle name="Акцент5 5" xfId="116"/>
    <cellStyle name="Акцент5 6" xfId="117"/>
    <cellStyle name="Акцент6 2" xfId="118"/>
    <cellStyle name="Акцент6 3" xfId="119"/>
    <cellStyle name="Акцент6 4" xfId="120"/>
    <cellStyle name="Акцент6 5" xfId="121"/>
    <cellStyle name="Акцент6 6" xfId="122"/>
    <cellStyle name="Ввод  2" xfId="123"/>
    <cellStyle name="Ввод  3" xfId="124"/>
    <cellStyle name="Ввод  4" xfId="125"/>
    <cellStyle name="Ввод  5" xfId="126"/>
    <cellStyle name="Ввод  6" xfId="127"/>
    <cellStyle name="Вывод 2" xfId="128"/>
    <cellStyle name="Вывод 3" xfId="129"/>
    <cellStyle name="Вывод 4" xfId="130"/>
    <cellStyle name="Вывод 5" xfId="131"/>
    <cellStyle name="Вывод 6" xfId="132"/>
    <cellStyle name="Вычисление 2" xfId="133"/>
    <cellStyle name="Вычисление 3" xfId="134"/>
    <cellStyle name="Вычисление 4" xfId="135"/>
    <cellStyle name="Вычисление 5" xfId="136"/>
    <cellStyle name="Вычисление 6" xfId="137"/>
    <cellStyle name="Заголовок 1 2" xfId="138"/>
    <cellStyle name="Заголовок 1 3" xfId="139"/>
    <cellStyle name="Заголовок 1 4" xfId="140"/>
    <cellStyle name="Заголовок 1 5" xfId="141"/>
    <cellStyle name="Заголовок 1 6" xfId="142"/>
    <cellStyle name="Заголовок 2 2" xfId="143"/>
    <cellStyle name="Заголовок 2 3" xfId="144"/>
    <cellStyle name="Заголовок 2 4" xfId="145"/>
    <cellStyle name="Заголовок 2 5" xfId="146"/>
    <cellStyle name="Заголовок 2 6" xfId="147"/>
    <cellStyle name="Заголовок 3 2" xfId="148"/>
    <cellStyle name="Заголовок 3 3" xfId="149"/>
    <cellStyle name="Заголовок 3 4" xfId="150"/>
    <cellStyle name="Заголовок 3 5" xfId="151"/>
    <cellStyle name="Заголовок 3 6" xfId="152"/>
    <cellStyle name="Заголовок 4 2" xfId="153"/>
    <cellStyle name="Заголовок 4 3" xfId="154"/>
    <cellStyle name="Заголовок 4 4" xfId="155"/>
    <cellStyle name="Заголовок 4 5" xfId="156"/>
    <cellStyle name="Заголовок 4 6" xfId="157"/>
    <cellStyle name="Итог 2" xfId="158"/>
    <cellStyle name="Итог 3" xfId="159"/>
    <cellStyle name="Итог 4" xfId="160"/>
    <cellStyle name="Итог 5" xfId="161"/>
    <cellStyle name="Итог 6" xfId="162"/>
    <cellStyle name="Контрольная ячейка 2" xfId="163"/>
    <cellStyle name="Контрольная ячейка 3" xfId="164"/>
    <cellStyle name="Контрольная ячейка 4" xfId="165"/>
    <cellStyle name="Контрольная ячейка 5" xfId="166"/>
    <cellStyle name="Контрольная ячейка 6" xfId="167"/>
    <cellStyle name="Название 2" xfId="168"/>
    <cellStyle name="Название 3" xfId="169"/>
    <cellStyle name="Название 4" xfId="170"/>
    <cellStyle name="Название 5" xfId="171"/>
    <cellStyle name="Название 6" xfId="172"/>
    <cellStyle name="Нейтральный 2" xfId="173"/>
    <cellStyle name="Нейтральный 3" xfId="174"/>
    <cellStyle name="Нейтральный 4" xfId="175"/>
    <cellStyle name="Нейтральный 5" xfId="176"/>
    <cellStyle name="Нейтральный 6" xfId="177"/>
    <cellStyle name="Обычный" xfId="0" builtinId="0"/>
    <cellStyle name="Обычный 10" xfId="178"/>
    <cellStyle name="Обычный 11" xfId="179"/>
    <cellStyle name="Обычный 12" xfId="180"/>
    <cellStyle name="Обычный 13" xfId="181"/>
    <cellStyle name="Обычный 14" xfId="182"/>
    <cellStyle name="Обычный 15" xfId="183"/>
    <cellStyle name="Обычный 17" xfId="184"/>
    <cellStyle name="Обычный 18" xfId="185"/>
    <cellStyle name="Обычный 19" xfId="186"/>
    <cellStyle name="Обычный 2" xfId="1"/>
    <cellStyle name="Обычный 2 2" xfId="187"/>
    <cellStyle name="Обычный 20" xfId="188"/>
    <cellStyle name="Обычный 21" xfId="189"/>
    <cellStyle name="Обычный 22" xfId="190"/>
    <cellStyle name="Обычный 23" xfId="191"/>
    <cellStyle name="Обычный 3" xfId="192"/>
    <cellStyle name="Обычный 4" xfId="193"/>
    <cellStyle name="Обычный 5" xfId="194"/>
    <cellStyle name="Обычный 6" xfId="195"/>
    <cellStyle name="Обычный 7" xfId="196"/>
    <cellStyle name="Обычный 8" xfId="197"/>
    <cellStyle name="Обычный 9" xfId="198"/>
    <cellStyle name="Плохой 2" xfId="199"/>
    <cellStyle name="Плохой 3" xfId="200"/>
    <cellStyle name="Плохой 4" xfId="201"/>
    <cellStyle name="Плохой 5" xfId="202"/>
    <cellStyle name="Плохой 6" xfId="203"/>
    <cellStyle name="Пояснение 2" xfId="204"/>
    <cellStyle name="Пояснение 3" xfId="205"/>
    <cellStyle name="Пояснение 4" xfId="206"/>
    <cellStyle name="Пояснение 5" xfId="207"/>
    <cellStyle name="Пояснение 6" xfId="208"/>
    <cellStyle name="Примечание 2" xfId="209"/>
    <cellStyle name="Примечание 3" xfId="210"/>
    <cellStyle name="Примечание 4" xfId="211"/>
    <cellStyle name="Примечание 5" xfId="212"/>
    <cellStyle name="Примечание 6" xfId="213"/>
    <cellStyle name="Связанная ячейка 2" xfId="214"/>
    <cellStyle name="Связанная ячейка 3" xfId="215"/>
    <cellStyle name="Связанная ячейка 4" xfId="216"/>
    <cellStyle name="Связанная ячейка 5" xfId="217"/>
    <cellStyle name="Связанная ячейка 6" xfId="218"/>
    <cellStyle name="Текст предупреждения 2" xfId="219"/>
    <cellStyle name="Текст предупреждения 3" xfId="220"/>
    <cellStyle name="Текст предупреждения 4" xfId="221"/>
    <cellStyle name="Текст предупреждения 5" xfId="222"/>
    <cellStyle name="Текст предупреждения 6" xfId="223"/>
    <cellStyle name="Финансовый 2" xfId="2"/>
    <cellStyle name="Хороший 2" xfId="224"/>
    <cellStyle name="Хороший 3" xfId="225"/>
    <cellStyle name="Хороший 4" xfId="226"/>
    <cellStyle name="Хороший 5" xfId="227"/>
    <cellStyle name="Хороший 6" xfId="2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T41"/>
  <sheetViews>
    <sheetView tabSelected="1" zoomScaleNormal="100" workbookViewId="0">
      <pane ySplit="5" topLeftCell="A6" activePane="bottomLeft" state="frozen"/>
      <selection pane="bottomLeft" sqref="A1:H1"/>
    </sheetView>
  </sheetViews>
  <sheetFormatPr defaultColWidth="9.140625" defaultRowHeight="12.75" x14ac:dyDescent="0.2"/>
  <cols>
    <col min="1" max="1" width="42.85546875" style="1" customWidth="1"/>
    <col min="2" max="2" width="8.28515625" style="1" hidden="1" customWidth="1"/>
    <col min="3" max="3" width="20.28515625" style="1" customWidth="1"/>
    <col min="4" max="4" width="16.28515625" style="1" customWidth="1"/>
    <col min="5" max="5" width="17.7109375" style="1" customWidth="1"/>
    <col min="6" max="7" width="16.85546875" style="1" customWidth="1"/>
    <col min="8" max="8" width="16.42578125" style="1" customWidth="1"/>
    <col min="9" max="9" width="16" style="1" hidden="1" customWidth="1"/>
    <col min="10" max="16384" width="9.140625" style="1"/>
  </cols>
  <sheetData>
    <row r="1" spans="1:9" ht="64.5" customHeight="1" x14ac:dyDescent="0.2">
      <c r="A1" s="47" t="s">
        <v>38</v>
      </c>
      <c r="B1" s="47"/>
      <c r="C1" s="47"/>
      <c r="D1" s="47"/>
      <c r="E1" s="47"/>
      <c r="F1" s="47"/>
      <c r="G1" s="47"/>
      <c r="H1" s="47"/>
    </row>
    <row r="2" spans="1:9" ht="5.25" customHeight="1" x14ac:dyDescent="0.2">
      <c r="A2" s="2"/>
      <c r="B2" s="2"/>
    </row>
    <row r="3" spans="1:9" x14ac:dyDescent="0.2">
      <c r="H3" s="48" t="s">
        <v>39</v>
      </c>
    </row>
    <row r="4" spans="1:9" ht="33" customHeight="1" x14ac:dyDescent="0.2">
      <c r="A4" s="3" t="s">
        <v>0</v>
      </c>
      <c r="B4" s="3" t="s">
        <v>1</v>
      </c>
      <c r="C4" s="4" t="s">
        <v>40</v>
      </c>
      <c r="D4" s="4" t="s">
        <v>2</v>
      </c>
      <c r="E4" s="4" t="s">
        <v>3</v>
      </c>
      <c r="F4" s="4" t="s">
        <v>4</v>
      </c>
      <c r="G4" s="5" t="s">
        <v>5</v>
      </c>
      <c r="H4" s="6"/>
      <c r="I4" s="4" t="s">
        <v>6</v>
      </c>
    </row>
    <row r="5" spans="1:9" ht="24" customHeight="1" x14ac:dyDescent="0.2">
      <c r="A5" s="7"/>
      <c r="B5" s="7"/>
      <c r="C5" s="8"/>
      <c r="D5" s="8"/>
      <c r="E5" s="8"/>
      <c r="F5" s="8"/>
      <c r="G5" s="9" t="s">
        <v>7</v>
      </c>
      <c r="H5" s="9" t="s">
        <v>8</v>
      </c>
      <c r="I5" s="8"/>
    </row>
    <row r="6" spans="1:9" x14ac:dyDescent="0.2">
      <c r="A6" s="10" t="s">
        <v>9</v>
      </c>
      <c r="B6" s="11"/>
      <c r="C6" s="12"/>
      <c r="D6" s="13"/>
      <c r="E6" s="12"/>
      <c r="F6" s="13"/>
      <c r="G6" s="13"/>
      <c r="H6" s="12"/>
      <c r="I6" s="12"/>
    </row>
    <row r="7" spans="1:9" s="17" customFormat="1" ht="25.5" x14ac:dyDescent="0.2">
      <c r="A7" s="49" t="s">
        <v>10</v>
      </c>
      <c r="B7" s="15" t="s">
        <v>11</v>
      </c>
      <c r="C7" s="16">
        <v>1234292.7000000002</v>
      </c>
      <c r="D7" s="16">
        <v>1234292.7000000002</v>
      </c>
      <c r="E7" s="16">
        <f t="shared" ref="E7" si="0">D7-C7</f>
        <v>0</v>
      </c>
      <c r="F7" s="16">
        <v>1234292.7000000002</v>
      </c>
      <c r="G7" s="16">
        <f>F7-C7</f>
        <v>0</v>
      </c>
      <c r="H7" s="16">
        <f>F7-D7</f>
        <v>0</v>
      </c>
      <c r="I7" s="16" t="e">
        <f>#REF!+#REF!</f>
        <v>#REF!</v>
      </c>
    </row>
    <row r="8" spans="1:9" s="19" customFormat="1" ht="8.4499999999999993" customHeight="1" x14ac:dyDescent="0.2">
      <c r="A8" s="18"/>
      <c r="C8" s="20"/>
      <c r="D8" s="21"/>
      <c r="E8" s="22"/>
      <c r="F8" s="22"/>
      <c r="G8" s="22"/>
      <c r="H8" s="22"/>
      <c r="I8" s="22"/>
    </row>
    <row r="9" spans="1:9" s="17" customFormat="1" ht="21" customHeight="1" x14ac:dyDescent="0.2">
      <c r="A9" s="10" t="s">
        <v>12</v>
      </c>
      <c r="B9" s="23"/>
      <c r="C9" s="16">
        <f t="shared" ref="C9:H9" si="1">SUM(C10:C19)</f>
        <v>14981364.5</v>
      </c>
      <c r="D9" s="16">
        <f t="shared" si="1"/>
        <v>12960437.900000002</v>
      </c>
      <c r="E9" s="16">
        <f t="shared" si="1"/>
        <v>-2020926.599999998</v>
      </c>
      <c r="F9" s="16">
        <f t="shared" si="1"/>
        <v>13237429.800000001</v>
      </c>
      <c r="G9" s="16">
        <f t="shared" si="1"/>
        <v>-1743934.6999999983</v>
      </c>
      <c r="H9" s="16">
        <f t="shared" si="1"/>
        <v>276991.89999999991</v>
      </c>
      <c r="I9" s="24">
        <f>SUM(I13:I19)</f>
        <v>320500</v>
      </c>
    </row>
    <row r="10" spans="1:9" s="17" customFormat="1" ht="21" customHeight="1" x14ac:dyDescent="0.2">
      <c r="A10" s="25" t="s">
        <v>13</v>
      </c>
      <c r="B10" s="15" t="s">
        <v>14</v>
      </c>
      <c r="C10" s="26">
        <v>69300</v>
      </c>
      <c r="D10" s="26">
        <v>66046.399999999994</v>
      </c>
      <c r="E10" s="26">
        <f t="shared" ref="E10:E19" si="2">D10-C10</f>
        <v>-3253.6000000000058</v>
      </c>
      <c r="F10" s="26">
        <v>66046.399999999994</v>
      </c>
      <c r="G10" s="26">
        <f t="shared" ref="G10:G15" si="3">F10-C10</f>
        <v>-3253.6000000000058</v>
      </c>
      <c r="H10" s="26">
        <f t="shared" ref="H10:H15" si="4">F10-D10</f>
        <v>0</v>
      </c>
      <c r="I10" s="24"/>
    </row>
    <row r="11" spans="1:9" s="17" customFormat="1" ht="28.5" customHeight="1" x14ac:dyDescent="0.2">
      <c r="A11" s="27" t="s">
        <v>15</v>
      </c>
      <c r="B11" s="15" t="s">
        <v>16</v>
      </c>
      <c r="C11" s="26">
        <v>1000</v>
      </c>
      <c r="D11" s="26">
        <v>113435.1</v>
      </c>
      <c r="E11" s="26">
        <f t="shared" si="2"/>
        <v>112435.1</v>
      </c>
      <c r="F11" s="26">
        <v>113339.9</v>
      </c>
      <c r="G11" s="26">
        <f t="shared" si="3"/>
        <v>112339.9</v>
      </c>
      <c r="H11" s="26">
        <f t="shared" si="4"/>
        <v>-95.200000000011642</v>
      </c>
      <c r="I11" s="24"/>
    </row>
    <row r="12" spans="1:9" s="17" customFormat="1" ht="21" customHeight="1" x14ac:dyDescent="0.2">
      <c r="A12" s="27" t="s">
        <v>17</v>
      </c>
      <c r="B12" s="15" t="s">
        <v>18</v>
      </c>
      <c r="C12" s="26">
        <v>253317.9</v>
      </c>
      <c r="D12" s="26">
        <v>388804.30000000005</v>
      </c>
      <c r="E12" s="26">
        <f t="shared" si="2"/>
        <v>135486.40000000005</v>
      </c>
      <c r="F12" s="26">
        <v>388804.30000000005</v>
      </c>
      <c r="G12" s="26">
        <f t="shared" si="3"/>
        <v>135486.40000000005</v>
      </c>
      <c r="H12" s="26">
        <f t="shared" si="4"/>
        <v>0</v>
      </c>
      <c r="I12" s="24"/>
    </row>
    <row r="13" spans="1:9" s="2" customFormat="1" ht="15.75" x14ac:dyDescent="0.2">
      <c r="A13" s="25" t="s">
        <v>19</v>
      </c>
      <c r="B13" s="15" t="s">
        <v>20</v>
      </c>
      <c r="C13" s="26">
        <v>1096232</v>
      </c>
      <c r="D13" s="26">
        <v>2528074.6</v>
      </c>
      <c r="E13" s="26">
        <f t="shared" si="2"/>
        <v>1431842.6</v>
      </c>
      <c r="F13" s="26">
        <f>2727574.6</f>
        <v>2727574.6</v>
      </c>
      <c r="G13" s="26">
        <f t="shared" si="3"/>
        <v>1631342.6</v>
      </c>
      <c r="H13" s="26">
        <f t="shared" si="4"/>
        <v>199500</v>
      </c>
      <c r="I13" s="28"/>
    </row>
    <row r="14" spans="1:9" s="2" customFormat="1" ht="15.75" x14ac:dyDescent="0.25">
      <c r="A14" s="25" t="s">
        <v>21</v>
      </c>
      <c r="B14" s="29" t="s">
        <v>22</v>
      </c>
      <c r="C14" s="30"/>
      <c r="D14" s="26">
        <v>989.4</v>
      </c>
      <c r="E14" s="26">
        <f t="shared" si="2"/>
        <v>989.4</v>
      </c>
      <c r="F14" s="26">
        <v>979.8</v>
      </c>
      <c r="G14" s="26">
        <f t="shared" si="3"/>
        <v>979.8</v>
      </c>
      <c r="H14" s="26">
        <f t="shared" si="4"/>
        <v>-9.6000000000000227</v>
      </c>
      <c r="I14" s="28"/>
    </row>
    <row r="15" spans="1:9" s="2" customFormat="1" ht="15.75" x14ac:dyDescent="0.2">
      <c r="A15" s="25" t="s">
        <v>23</v>
      </c>
      <c r="B15" s="31" t="s">
        <v>24</v>
      </c>
      <c r="C15" s="26">
        <v>4240564.5</v>
      </c>
      <c r="D15" s="26">
        <v>924123.6</v>
      </c>
      <c r="E15" s="26">
        <f t="shared" si="2"/>
        <v>-3316440.9</v>
      </c>
      <c r="F15" s="26">
        <v>923812.7</v>
      </c>
      <c r="G15" s="26">
        <f t="shared" si="3"/>
        <v>-3316751.8</v>
      </c>
      <c r="H15" s="26">
        <f t="shared" si="4"/>
        <v>-310.90000000002328</v>
      </c>
      <c r="I15" s="28"/>
    </row>
    <row r="16" spans="1:9" s="2" customFormat="1" ht="15.75" x14ac:dyDescent="0.25">
      <c r="A16" s="25" t="s">
        <v>25</v>
      </c>
      <c r="B16" s="29" t="s">
        <v>26</v>
      </c>
      <c r="C16" s="26">
        <v>716161.9</v>
      </c>
      <c r="D16" s="26">
        <v>22002.3</v>
      </c>
      <c r="E16" s="26">
        <f t="shared" si="2"/>
        <v>-694159.6</v>
      </c>
      <c r="F16" s="26">
        <v>22002.3</v>
      </c>
      <c r="G16" s="26">
        <f>F16-C16</f>
        <v>-694159.6</v>
      </c>
      <c r="H16" s="26">
        <f>F16-D16</f>
        <v>0</v>
      </c>
      <c r="I16" s="28">
        <v>40500</v>
      </c>
    </row>
    <row r="17" spans="1:46" s="2" customFormat="1" ht="15.75" x14ac:dyDescent="0.2">
      <c r="A17" s="25" t="s">
        <v>27</v>
      </c>
      <c r="B17" s="15" t="s">
        <v>28</v>
      </c>
      <c r="C17" s="26">
        <v>50000</v>
      </c>
      <c r="D17" s="26">
        <v>432481.60000000003</v>
      </c>
      <c r="E17" s="26">
        <f t="shared" si="2"/>
        <v>382481.60000000003</v>
      </c>
      <c r="F17" s="26">
        <v>432389.2</v>
      </c>
      <c r="G17" s="26">
        <f>F17-C17</f>
        <v>382389.2</v>
      </c>
      <c r="H17" s="26">
        <f>F17-D17</f>
        <v>-92.400000000023283</v>
      </c>
      <c r="I17" s="28">
        <v>0</v>
      </c>
    </row>
    <row r="18" spans="1:46" s="2" customFormat="1" ht="15.75" x14ac:dyDescent="0.25">
      <c r="A18" s="27" t="s">
        <v>29</v>
      </c>
      <c r="B18" s="29" t="s">
        <v>30</v>
      </c>
      <c r="C18" s="26">
        <v>478.7</v>
      </c>
      <c r="D18" s="26">
        <v>6363</v>
      </c>
      <c r="E18" s="26">
        <f t="shared" si="2"/>
        <v>5884.3</v>
      </c>
      <c r="F18" s="26">
        <v>6363</v>
      </c>
      <c r="G18" s="26">
        <f>F18-C18</f>
        <v>5884.3</v>
      </c>
      <c r="H18" s="26">
        <f>F18-D18</f>
        <v>0</v>
      </c>
      <c r="I18" s="28">
        <v>280000</v>
      </c>
    </row>
    <row r="19" spans="1:46" s="2" customFormat="1" ht="25.5" x14ac:dyDescent="0.2">
      <c r="A19" s="14" t="s">
        <v>10</v>
      </c>
      <c r="B19" s="32" t="s">
        <v>11</v>
      </c>
      <c r="C19" s="33">
        <v>8554309.5</v>
      </c>
      <c r="D19" s="33">
        <v>8478117.6000000015</v>
      </c>
      <c r="E19" s="33">
        <f t="shared" si="2"/>
        <v>-76191.89999999851</v>
      </c>
      <c r="F19" s="33">
        <v>8556117.6000000015</v>
      </c>
      <c r="G19" s="33">
        <f>F19-C19</f>
        <v>1808.1000000014901</v>
      </c>
      <c r="H19" s="33">
        <f>F19-D19</f>
        <v>78000</v>
      </c>
      <c r="I19" s="28">
        <v>0</v>
      </c>
    </row>
    <row r="20" spans="1:46" s="17" customFormat="1" ht="14.25" customHeight="1" x14ac:dyDescent="0.2">
      <c r="A20" s="10" t="s">
        <v>31</v>
      </c>
      <c r="B20" s="23"/>
      <c r="C20" s="16">
        <f>SUM(C21:C27)</f>
        <v>22021412.600000005</v>
      </c>
      <c r="D20" s="16">
        <f>SUM(D21:D27)</f>
        <v>21599103.700000003</v>
      </c>
      <c r="E20" s="16">
        <f>SUM(E21:E27)</f>
        <v>-422308.90000000224</v>
      </c>
      <c r="F20" s="16">
        <f>SUM(F21:F27)</f>
        <v>21599103.700000003</v>
      </c>
      <c r="G20" s="16">
        <f t="shared" ref="G20:H20" si="5">SUM(G21:G27)</f>
        <v>-422308.90000000224</v>
      </c>
      <c r="H20" s="16">
        <f t="shared" si="5"/>
        <v>0</v>
      </c>
      <c r="I20" s="34">
        <f>SUM(I23:I27)</f>
        <v>232201.7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s="17" customFormat="1" ht="14.25" customHeight="1" x14ac:dyDescent="0.2">
      <c r="A21" s="25" t="s">
        <v>13</v>
      </c>
      <c r="B21" s="15" t="s">
        <v>14</v>
      </c>
      <c r="C21" s="26">
        <v>237389</v>
      </c>
      <c r="D21" s="26">
        <v>290040.90000000002</v>
      </c>
      <c r="E21" s="26">
        <f>D21-C21</f>
        <v>52651.900000000023</v>
      </c>
      <c r="F21" s="26">
        <v>290040.90000000002</v>
      </c>
      <c r="G21" s="26">
        <f>F21-C21</f>
        <v>52651.900000000023</v>
      </c>
      <c r="H21" s="26">
        <f>F21-D21</f>
        <v>0</v>
      </c>
      <c r="I21" s="24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s="17" customFormat="1" ht="14.25" customHeight="1" x14ac:dyDescent="0.2">
      <c r="A22" s="25" t="s">
        <v>32</v>
      </c>
      <c r="B22" s="15" t="s">
        <v>33</v>
      </c>
      <c r="C22" s="26">
        <v>75325.399999999994</v>
      </c>
      <c r="D22" s="26">
        <v>75325.399999999994</v>
      </c>
      <c r="E22" s="26">
        <f t="shared" ref="E22:E27" si="6">D22-C22</f>
        <v>0</v>
      </c>
      <c r="F22" s="26">
        <v>75325.399999999994</v>
      </c>
      <c r="G22" s="26">
        <f t="shared" ref="G22:G27" si="7">F22-C22</f>
        <v>0</v>
      </c>
      <c r="H22" s="26">
        <f t="shared" ref="H22:H27" si="8">F22-D22</f>
        <v>0</v>
      </c>
      <c r="I22" s="2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s="2" customFormat="1" ht="15.75" x14ac:dyDescent="0.2">
      <c r="A23" s="27" t="s">
        <v>17</v>
      </c>
      <c r="B23" s="15" t="s">
        <v>18</v>
      </c>
      <c r="C23" s="26">
        <v>730208.8</v>
      </c>
      <c r="D23" s="26">
        <v>764062.4</v>
      </c>
      <c r="E23" s="26">
        <f t="shared" si="6"/>
        <v>33853.599999999977</v>
      </c>
      <c r="F23" s="26">
        <v>764062.4</v>
      </c>
      <c r="G23" s="26">
        <f t="shared" si="7"/>
        <v>33853.599999999977</v>
      </c>
      <c r="H23" s="26">
        <f t="shared" si="8"/>
        <v>0</v>
      </c>
      <c r="I23" s="28">
        <v>13404.1</v>
      </c>
    </row>
    <row r="24" spans="1:46" ht="15.75" x14ac:dyDescent="0.2">
      <c r="A24" s="25" t="s">
        <v>19</v>
      </c>
      <c r="B24" s="15" t="s">
        <v>20</v>
      </c>
      <c r="C24" s="26">
        <v>10811.9</v>
      </c>
      <c r="D24" s="26">
        <v>10811.9</v>
      </c>
      <c r="E24" s="26">
        <f t="shared" si="6"/>
        <v>0</v>
      </c>
      <c r="F24" s="26">
        <v>10811.9</v>
      </c>
      <c r="G24" s="26">
        <f t="shared" si="7"/>
        <v>0</v>
      </c>
      <c r="H24" s="26">
        <f t="shared" si="8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s="2" customFormat="1" ht="15.75" x14ac:dyDescent="0.2">
      <c r="A25" s="25" t="s">
        <v>23</v>
      </c>
      <c r="B25" s="15" t="s">
        <v>24</v>
      </c>
      <c r="C25" s="26">
        <v>20810461.100000001</v>
      </c>
      <c r="D25" s="26">
        <v>20301646.699999999</v>
      </c>
      <c r="E25" s="26">
        <f t="shared" si="6"/>
        <v>-508814.40000000224</v>
      </c>
      <c r="F25" s="26">
        <v>20301646.699999999</v>
      </c>
      <c r="G25" s="26">
        <f t="shared" si="7"/>
        <v>-508814.40000000224</v>
      </c>
      <c r="H25" s="26">
        <f t="shared" si="8"/>
        <v>0</v>
      </c>
      <c r="I25" s="28">
        <v>218797.6</v>
      </c>
    </row>
    <row r="26" spans="1:46" s="2" customFormat="1" ht="15.75" x14ac:dyDescent="0.2">
      <c r="A26" s="27" t="s">
        <v>34</v>
      </c>
      <c r="B26" s="15" t="s">
        <v>35</v>
      </c>
      <c r="C26" s="26">
        <v>51933.8</v>
      </c>
      <c r="D26" s="26">
        <v>51933.8</v>
      </c>
      <c r="E26" s="26">
        <f t="shared" si="6"/>
        <v>0</v>
      </c>
      <c r="F26" s="26">
        <v>51933.8</v>
      </c>
      <c r="G26" s="26">
        <f t="shared" si="7"/>
        <v>0</v>
      </c>
      <c r="H26" s="26">
        <f t="shared" si="8"/>
        <v>0</v>
      </c>
      <c r="I26" s="28"/>
    </row>
    <row r="27" spans="1:46" s="2" customFormat="1" ht="25.5" x14ac:dyDescent="0.2">
      <c r="A27" s="14" t="s">
        <v>10</v>
      </c>
      <c r="B27" s="35" t="s">
        <v>11</v>
      </c>
      <c r="C27" s="26">
        <v>105282.6</v>
      </c>
      <c r="D27" s="26">
        <v>105282.6</v>
      </c>
      <c r="E27" s="26">
        <f t="shared" si="6"/>
        <v>0</v>
      </c>
      <c r="F27" s="26">
        <v>105282.6</v>
      </c>
      <c r="G27" s="26">
        <f t="shared" si="7"/>
        <v>0</v>
      </c>
      <c r="H27" s="26">
        <f t="shared" si="8"/>
        <v>0</v>
      </c>
      <c r="I27" s="28"/>
    </row>
    <row r="28" spans="1:46" s="17" customFormat="1" ht="15.75" x14ac:dyDescent="0.2">
      <c r="A28" s="36" t="s">
        <v>36</v>
      </c>
      <c r="B28" s="37"/>
      <c r="C28" s="38">
        <f t="shared" ref="C28:H28" si="9">SUM(C29:C37)</f>
        <v>112037.9</v>
      </c>
      <c r="D28" s="38">
        <f t="shared" si="9"/>
        <v>2410359.8999999994</v>
      </c>
      <c r="E28" s="38">
        <f t="shared" si="9"/>
        <v>2298322</v>
      </c>
      <c r="F28" s="38">
        <f t="shared" si="9"/>
        <v>2448756.2000000002</v>
      </c>
      <c r="G28" s="38">
        <f t="shared" si="9"/>
        <v>2336718.2999999998</v>
      </c>
      <c r="H28" s="38">
        <f t="shared" si="9"/>
        <v>38396.300000000105</v>
      </c>
      <c r="I28" s="24" t="e">
        <f>SUM(#REF!)</f>
        <v>#REF!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s="2" customFormat="1" ht="15.75" customHeight="1" x14ac:dyDescent="0.25">
      <c r="A29" s="25" t="s">
        <v>13</v>
      </c>
      <c r="B29" s="39" t="s">
        <v>14</v>
      </c>
      <c r="C29" s="30"/>
      <c r="D29" s="26">
        <v>492002</v>
      </c>
      <c r="E29" s="26">
        <f>D29-C29</f>
        <v>492002</v>
      </c>
      <c r="F29" s="26">
        <v>505317.2</v>
      </c>
      <c r="G29" s="26">
        <f t="shared" ref="G29:G37" si="10">F29-C29</f>
        <v>505317.2</v>
      </c>
      <c r="H29" s="26">
        <f t="shared" ref="H29:H37" si="11">F29-D29</f>
        <v>13315.200000000012</v>
      </c>
      <c r="I29" s="28"/>
    </row>
    <row r="30" spans="1:46" s="2" customFormat="1" ht="26.25" x14ac:dyDescent="0.25">
      <c r="A30" s="27" t="s">
        <v>15</v>
      </c>
      <c r="B30" s="29" t="s">
        <v>16</v>
      </c>
      <c r="C30" s="30"/>
      <c r="D30" s="26">
        <v>957.9</v>
      </c>
      <c r="E30" s="26">
        <f t="shared" ref="E30:E37" si="12">D30-C30</f>
        <v>957.9</v>
      </c>
      <c r="F30" s="26">
        <v>957.9</v>
      </c>
      <c r="G30" s="26">
        <f t="shared" si="10"/>
        <v>957.9</v>
      </c>
      <c r="H30" s="26">
        <f t="shared" si="11"/>
        <v>0</v>
      </c>
      <c r="I30" s="28"/>
    </row>
    <row r="31" spans="1:46" s="2" customFormat="1" ht="15.75" x14ac:dyDescent="0.25">
      <c r="A31" s="27" t="s">
        <v>17</v>
      </c>
      <c r="B31" s="29" t="s">
        <v>18</v>
      </c>
      <c r="C31" s="30"/>
      <c r="D31" s="26">
        <v>114008.1</v>
      </c>
      <c r="E31" s="26">
        <f t="shared" si="12"/>
        <v>114008.1</v>
      </c>
      <c r="F31" s="26">
        <v>124994.1</v>
      </c>
      <c r="G31" s="26">
        <f t="shared" si="10"/>
        <v>124994.1</v>
      </c>
      <c r="H31" s="26">
        <f t="shared" si="11"/>
        <v>10986</v>
      </c>
      <c r="I31" s="28"/>
    </row>
    <row r="32" spans="1:46" s="2" customFormat="1" ht="15.75" x14ac:dyDescent="0.25">
      <c r="A32" s="25" t="s">
        <v>19</v>
      </c>
      <c r="B32" s="29" t="s">
        <v>20</v>
      </c>
      <c r="C32" s="26">
        <v>6719.9</v>
      </c>
      <c r="D32" s="26">
        <v>176772.09999999998</v>
      </c>
      <c r="E32" s="26">
        <f t="shared" si="12"/>
        <v>170052.19999999998</v>
      </c>
      <c r="F32" s="26">
        <v>184772.09999999998</v>
      </c>
      <c r="G32" s="26">
        <f t="shared" si="10"/>
        <v>178052.19999999998</v>
      </c>
      <c r="H32" s="26">
        <f t="shared" si="11"/>
        <v>8000</v>
      </c>
      <c r="I32" s="28"/>
    </row>
    <row r="33" spans="1:46" s="2" customFormat="1" ht="15.75" customHeight="1" x14ac:dyDescent="0.25">
      <c r="A33" s="25" t="s">
        <v>23</v>
      </c>
      <c r="B33" s="29" t="s">
        <v>24</v>
      </c>
      <c r="C33" s="26"/>
      <c r="D33" s="26">
        <v>629296.59999999986</v>
      </c>
      <c r="E33" s="26">
        <f t="shared" si="12"/>
        <v>629296.59999999986</v>
      </c>
      <c r="F33" s="26">
        <v>624769.19999999995</v>
      </c>
      <c r="G33" s="26">
        <f t="shared" si="10"/>
        <v>624769.19999999995</v>
      </c>
      <c r="H33" s="26">
        <f t="shared" si="11"/>
        <v>-4527.3999999999069</v>
      </c>
      <c r="I33" s="28"/>
    </row>
    <row r="34" spans="1:46" s="2" customFormat="1" ht="15.75" customHeight="1" x14ac:dyDescent="0.25">
      <c r="A34" s="25" t="s">
        <v>25</v>
      </c>
      <c r="B34" s="29" t="s">
        <v>26</v>
      </c>
      <c r="C34" s="26">
        <v>1318</v>
      </c>
      <c r="D34" s="26">
        <v>161819.4</v>
      </c>
      <c r="E34" s="26">
        <f t="shared" si="12"/>
        <v>160501.4</v>
      </c>
      <c r="F34" s="26">
        <v>171991.9</v>
      </c>
      <c r="G34" s="26">
        <f t="shared" si="10"/>
        <v>170673.9</v>
      </c>
      <c r="H34" s="26">
        <f t="shared" si="11"/>
        <v>10172.5</v>
      </c>
      <c r="I34" s="28"/>
    </row>
    <row r="35" spans="1:46" s="2" customFormat="1" ht="15.75" customHeight="1" x14ac:dyDescent="0.25">
      <c r="A35" s="25" t="s">
        <v>27</v>
      </c>
      <c r="B35" s="29" t="s">
        <v>28</v>
      </c>
      <c r="C35" s="30"/>
      <c r="D35" s="26">
        <f>3630+200</f>
        <v>3830</v>
      </c>
      <c r="E35" s="26">
        <f t="shared" si="12"/>
        <v>3830</v>
      </c>
      <c r="F35" s="26">
        <f>4080+200</f>
        <v>4280</v>
      </c>
      <c r="G35" s="26">
        <f t="shared" si="10"/>
        <v>4280</v>
      </c>
      <c r="H35" s="26">
        <f t="shared" si="11"/>
        <v>450</v>
      </c>
      <c r="I35" s="28"/>
    </row>
    <row r="36" spans="1:46" s="2" customFormat="1" ht="15.75" customHeight="1" x14ac:dyDescent="0.25">
      <c r="A36" s="27" t="s">
        <v>29</v>
      </c>
      <c r="B36" s="29" t="s">
        <v>30</v>
      </c>
      <c r="C36" s="30"/>
      <c r="D36" s="26">
        <v>5827.6</v>
      </c>
      <c r="E36" s="26">
        <f t="shared" si="12"/>
        <v>5827.6</v>
      </c>
      <c r="F36" s="26">
        <v>5827.6</v>
      </c>
      <c r="G36" s="26">
        <f t="shared" si="10"/>
        <v>5827.6</v>
      </c>
      <c r="H36" s="26">
        <f t="shared" si="11"/>
        <v>0</v>
      </c>
      <c r="I36" s="28"/>
    </row>
    <row r="37" spans="1:46" s="2" customFormat="1" ht="26.25" x14ac:dyDescent="0.25">
      <c r="A37" s="27" t="s">
        <v>10</v>
      </c>
      <c r="B37" s="40" t="s">
        <v>11</v>
      </c>
      <c r="C37" s="26">
        <v>104000</v>
      </c>
      <c r="D37" s="28">
        <v>825846.2</v>
      </c>
      <c r="E37" s="26">
        <f t="shared" si="12"/>
        <v>721846.2</v>
      </c>
      <c r="F37" s="28">
        <v>825846.2</v>
      </c>
      <c r="G37" s="26">
        <f t="shared" si="10"/>
        <v>721846.2</v>
      </c>
      <c r="H37" s="26">
        <f t="shared" si="11"/>
        <v>0</v>
      </c>
      <c r="I37" s="28"/>
    </row>
    <row r="38" spans="1:46" s="45" customFormat="1" ht="21" customHeight="1" x14ac:dyDescent="0.25">
      <c r="A38" s="41" t="s">
        <v>37</v>
      </c>
      <c r="B38" s="42"/>
      <c r="C38" s="43">
        <f t="shared" ref="C38:I38" si="13">C7+C9+C20+C28</f>
        <v>38349107.700000003</v>
      </c>
      <c r="D38" s="44">
        <f t="shared" si="13"/>
        <v>38204194.200000003</v>
      </c>
      <c r="E38" s="44">
        <f t="shared" si="13"/>
        <v>-144913.5</v>
      </c>
      <c r="F38" s="44">
        <f t="shared" si="13"/>
        <v>38519582.400000006</v>
      </c>
      <c r="G38" s="44">
        <f t="shared" si="13"/>
        <v>170474.69999999925</v>
      </c>
      <c r="H38" s="44">
        <f t="shared" si="13"/>
        <v>315388.2</v>
      </c>
      <c r="I38" s="44" t="e">
        <f t="shared" si="13"/>
        <v>#REF!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41" spans="1:46" x14ac:dyDescent="0.2">
      <c r="D41" s="46"/>
    </row>
  </sheetData>
  <mergeCells count="9">
    <mergeCell ref="I4:I5"/>
    <mergeCell ref="A1:H1"/>
    <mergeCell ref="A4:A5"/>
    <mergeCell ref="B4:B5"/>
    <mergeCell ref="C4:C5"/>
    <mergeCell ref="D4:D5"/>
    <mergeCell ref="E4:E5"/>
    <mergeCell ref="F4:F5"/>
    <mergeCell ref="G4:H4"/>
  </mergeCells>
  <printOptions gridLines="1"/>
  <pageMargins left="0.15748031496062992" right="7.874015748031496E-2" top="0.51181102362204722" bottom="0.27559055118110237" header="0.15748031496062992" footer="0.15748031496062992"/>
  <pageSetup paperSize="9" scale="97" fitToHeight="3" orientation="landscape" r:id="rId1"/>
  <headerFooter alignWithMargins="0">
    <oddFooter>&amp;L&amp;Z&amp;F&amp;A&amp;D&amp;T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сравн с утв.2016 по разделам</vt:lpstr>
      <vt:lpstr>'сравн с утв.2016 по разделам'!Заголовки_для_печати</vt:lpstr>
      <vt:lpstr>'сравн с утв.2016 по разделам'!Область_печати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Назмиева Венера Садриевна</cp:lastModifiedBy>
  <cp:lastPrinted>2017-06-16T10:56:46Z</cp:lastPrinted>
  <dcterms:created xsi:type="dcterms:W3CDTF">2017-06-16T10:53:45Z</dcterms:created>
  <dcterms:modified xsi:type="dcterms:W3CDTF">2017-06-16T10:58:52Z</dcterms:modified>
</cp:coreProperties>
</file>