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96" windowHeight="1116" autoFilterDateGrouping="0"/>
  </bookViews>
  <sheets>
    <sheet name="Sheet" sheetId="1" r:id="rId1"/>
  </sheets>
  <definedNames>
    <definedName name="_xlnm._FilterDatabase" localSheetId="0" hidden="1">Sheet!$A$30:$F$56</definedName>
  </definedNames>
  <calcPr calcId="145621"/>
</workbook>
</file>

<file path=xl/calcChain.xml><?xml version="1.0" encoding="utf-8"?>
<calcChain xmlns="http://schemas.openxmlformats.org/spreadsheetml/2006/main">
  <c r="S36" i="1" l="1"/>
  <c r="T36" i="1"/>
  <c r="U36" i="1"/>
  <c r="V36" i="1"/>
  <c r="S37" i="1"/>
  <c r="T37" i="1"/>
  <c r="U37" i="1"/>
  <c r="V37" i="1"/>
  <c r="S38" i="1"/>
  <c r="T38" i="1"/>
  <c r="U38" i="1"/>
  <c r="V38" i="1"/>
  <c r="S39" i="1"/>
  <c r="T39" i="1"/>
  <c r="U39" i="1"/>
  <c r="V39" i="1"/>
  <c r="S40" i="1"/>
  <c r="T40" i="1"/>
  <c r="U40" i="1"/>
  <c r="V40" i="1"/>
  <c r="S41" i="1"/>
  <c r="T41" i="1"/>
  <c r="U41" i="1"/>
  <c r="V41" i="1"/>
  <c r="S42" i="1"/>
  <c r="T42" i="1"/>
  <c r="U42" i="1"/>
  <c r="V42" i="1"/>
  <c r="S43" i="1"/>
  <c r="T43" i="1"/>
  <c r="U43" i="1"/>
  <c r="V43" i="1"/>
  <c r="S44" i="1"/>
  <c r="T44" i="1"/>
  <c r="U44" i="1"/>
  <c r="V44" i="1"/>
  <c r="S45" i="1"/>
  <c r="T45" i="1"/>
  <c r="U45" i="1"/>
  <c r="V45" i="1"/>
  <c r="S46" i="1"/>
  <c r="T46" i="1"/>
  <c r="U46" i="1"/>
  <c r="V46" i="1"/>
  <c r="S47" i="1"/>
  <c r="T47" i="1"/>
  <c r="U47" i="1"/>
  <c r="V47" i="1"/>
  <c r="S48" i="1"/>
  <c r="T48" i="1"/>
  <c r="U48" i="1"/>
  <c r="V48" i="1"/>
  <c r="S49" i="1"/>
  <c r="T49" i="1"/>
  <c r="U49" i="1"/>
  <c r="V49" i="1"/>
  <c r="S50" i="1"/>
  <c r="T50" i="1"/>
  <c r="U50" i="1"/>
  <c r="V50" i="1"/>
  <c r="S51" i="1"/>
  <c r="T51" i="1"/>
  <c r="U51" i="1"/>
  <c r="V51" i="1"/>
  <c r="S52" i="1"/>
  <c r="T52" i="1"/>
  <c r="U52" i="1"/>
  <c r="V52" i="1"/>
  <c r="S53" i="1"/>
  <c r="T53" i="1"/>
  <c r="U53" i="1"/>
  <c r="V53" i="1"/>
  <c r="S54" i="1"/>
  <c r="T54" i="1"/>
  <c r="U54" i="1"/>
  <c r="V54" i="1"/>
  <c r="S55" i="1"/>
  <c r="T55" i="1"/>
  <c r="U55" i="1"/>
  <c r="V55" i="1"/>
  <c r="S56" i="1"/>
  <c r="T56" i="1"/>
  <c r="U56" i="1"/>
  <c r="V56" i="1"/>
  <c r="S8" i="1"/>
  <c r="T8" i="1"/>
  <c r="U8" i="1"/>
  <c r="V8" i="1"/>
  <c r="S9" i="1"/>
  <c r="T9" i="1"/>
  <c r="U9" i="1"/>
  <c r="V9" i="1"/>
  <c r="S10" i="1"/>
  <c r="T10" i="1"/>
  <c r="U10" i="1"/>
  <c r="V10" i="1"/>
  <c r="S11" i="1"/>
  <c r="T11" i="1"/>
  <c r="U11" i="1"/>
  <c r="V11" i="1"/>
  <c r="S12" i="1"/>
  <c r="T12" i="1"/>
  <c r="U12" i="1"/>
  <c r="V12" i="1"/>
  <c r="S13" i="1"/>
  <c r="T13" i="1"/>
  <c r="U13" i="1"/>
  <c r="V13" i="1"/>
  <c r="S14" i="1"/>
  <c r="T14" i="1"/>
  <c r="U14" i="1"/>
  <c r="V14" i="1"/>
  <c r="S15" i="1"/>
  <c r="T15" i="1"/>
  <c r="U15" i="1"/>
  <c r="V15" i="1"/>
  <c r="S16" i="1"/>
  <c r="T16" i="1"/>
  <c r="U16" i="1"/>
  <c r="V16" i="1"/>
  <c r="S17" i="1"/>
  <c r="T17" i="1"/>
  <c r="U17" i="1"/>
  <c r="V17" i="1"/>
  <c r="S18" i="1"/>
  <c r="T18" i="1"/>
  <c r="U18" i="1"/>
  <c r="V18" i="1"/>
  <c r="S19" i="1"/>
  <c r="T19" i="1"/>
  <c r="U19" i="1"/>
  <c r="V19" i="1"/>
  <c r="S20" i="1"/>
  <c r="T20" i="1"/>
  <c r="U20" i="1"/>
  <c r="V20" i="1"/>
  <c r="S21" i="1"/>
  <c r="T21" i="1"/>
  <c r="U21" i="1"/>
  <c r="V21" i="1"/>
  <c r="S22" i="1"/>
  <c r="T22" i="1"/>
  <c r="U22" i="1"/>
  <c r="V22" i="1"/>
  <c r="S23" i="1"/>
  <c r="T23" i="1"/>
  <c r="U23" i="1"/>
  <c r="V23" i="1"/>
  <c r="S24" i="1"/>
  <c r="T24" i="1"/>
  <c r="U24" i="1"/>
  <c r="V24" i="1"/>
  <c r="S25" i="1"/>
  <c r="T25" i="1"/>
  <c r="U25" i="1"/>
  <c r="V25" i="1"/>
  <c r="S26" i="1"/>
  <c r="T26" i="1"/>
  <c r="U26" i="1"/>
  <c r="V26" i="1"/>
  <c r="S27" i="1"/>
  <c r="T27" i="1"/>
  <c r="U27" i="1"/>
  <c r="V27" i="1"/>
  <c r="S28" i="1"/>
  <c r="T28" i="1"/>
  <c r="U28" i="1"/>
  <c r="V28" i="1"/>
  <c r="S29" i="1"/>
  <c r="T29" i="1"/>
  <c r="U29" i="1"/>
  <c r="V29" i="1"/>
  <c r="S30" i="1"/>
  <c r="T30" i="1"/>
  <c r="U30" i="1"/>
  <c r="V30" i="1"/>
  <c r="S31" i="1"/>
  <c r="T31" i="1"/>
  <c r="U31" i="1"/>
  <c r="V31" i="1"/>
  <c r="S32" i="1"/>
  <c r="T32" i="1"/>
  <c r="U32" i="1"/>
  <c r="V32" i="1"/>
  <c r="S33" i="1"/>
  <c r="T33" i="1"/>
  <c r="U33" i="1"/>
  <c r="V33" i="1"/>
  <c r="S34" i="1"/>
  <c r="T34" i="1"/>
  <c r="U34" i="1"/>
  <c r="V34" i="1"/>
  <c r="S35" i="1"/>
  <c r="T35" i="1"/>
  <c r="U35" i="1"/>
  <c r="V35" i="1"/>
  <c r="T7" i="1"/>
  <c r="U7" i="1"/>
  <c r="V7" i="1"/>
  <c r="S7" i="1"/>
  <c r="G8" i="1" l="1"/>
  <c r="H8" i="1"/>
  <c r="I8" i="1"/>
  <c r="J8" i="1"/>
  <c r="G9" i="1"/>
  <c r="H9" i="1"/>
  <c r="I9" i="1"/>
  <c r="J9" i="1"/>
  <c r="G10" i="1"/>
  <c r="H10" i="1"/>
  <c r="I10" i="1"/>
  <c r="J10" i="1"/>
  <c r="G11" i="1"/>
  <c r="H11" i="1"/>
  <c r="I11" i="1"/>
  <c r="J11" i="1"/>
  <c r="G12" i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G19" i="1"/>
  <c r="H19" i="1"/>
  <c r="I19" i="1"/>
  <c r="J19" i="1"/>
  <c r="G20" i="1"/>
  <c r="H20" i="1"/>
  <c r="I20" i="1"/>
  <c r="J20" i="1"/>
  <c r="G21" i="1"/>
  <c r="H21" i="1"/>
  <c r="I21" i="1"/>
  <c r="J21" i="1"/>
  <c r="G22" i="1"/>
  <c r="I22" i="1"/>
  <c r="J22" i="1"/>
  <c r="G23" i="1"/>
  <c r="H23" i="1"/>
  <c r="I23" i="1"/>
  <c r="J23" i="1"/>
  <c r="G24" i="1"/>
  <c r="H24" i="1"/>
  <c r="I24" i="1"/>
  <c r="J24" i="1"/>
  <c r="G25" i="1"/>
  <c r="H25" i="1"/>
  <c r="I25" i="1"/>
  <c r="J25" i="1"/>
  <c r="G26" i="1"/>
  <c r="H26" i="1"/>
  <c r="I26" i="1"/>
  <c r="J26" i="1"/>
  <c r="G27" i="1"/>
  <c r="H27" i="1"/>
  <c r="I27" i="1"/>
  <c r="J27" i="1"/>
  <c r="G28" i="1"/>
  <c r="H28" i="1"/>
  <c r="I28" i="1"/>
  <c r="J28" i="1"/>
  <c r="G29" i="1"/>
  <c r="H29" i="1"/>
  <c r="I29" i="1"/>
  <c r="J29" i="1"/>
  <c r="G30" i="1"/>
  <c r="H30" i="1"/>
  <c r="I30" i="1"/>
  <c r="J30" i="1"/>
  <c r="G31" i="1"/>
  <c r="J31" i="1"/>
  <c r="G32" i="1"/>
  <c r="H32" i="1"/>
  <c r="I32" i="1"/>
  <c r="G33" i="1"/>
  <c r="H33" i="1"/>
  <c r="I33" i="1"/>
  <c r="J33" i="1"/>
  <c r="G34" i="1"/>
  <c r="H34" i="1"/>
  <c r="I34" i="1"/>
  <c r="J34" i="1"/>
  <c r="G35" i="1"/>
  <c r="H35" i="1"/>
  <c r="I35" i="1"/>
  <c r="J35" i="1"/>
  <c r="G36" i="1"/>
  <c r="H36" i="1"/>
  <c r="I36" i="1"/>
  <c r="J36" i="1"/>
  <c r="G37" i="1"/>
  <c r="H37" i="1"/>
  <c r="I37" i="1"/>
  <c r="J37" i="1"/>
  <c r="G38" i="1"/>
  <c r="H38" i="1"/>
  <c r="I38" i="1"/>
  <c r="J38" i="1"/>
  <c r="G39" i="1"/>
  <c r="H39" i="1"/>
  <c r="I39" i="1"/>
  <c r="J39" i="1"/>
  <c r="G40" i="1"/>
  <c r="H40" i="1"/>
  <c r="I40" i="1"/>
  <c r="J40" i="1"/>
  <c r="G41" i="1"/>
  <c r="H41" i="1"/>
  <c r="I41" i="1"/>
  <c r="J41" i="1"/>
  <c r="G42" i="1"/>
  <c r="H42" i="1"/>
  <c r="I42" i="1"/>
  <c r="G43" i="1"/>
  <c r="H43" i="1"/>
  <c r="I43" i="1"/>
  <c r="J43" i="1"/>
  <c r="G44" i="1"/>
  <c r="H44" i="1"/>
  <c r="I44" i="1"/>
  <c r="J44" i="1"/>
  <c r="G45" i="1"/>
  <c r="H45" i="1"/>
  <c r="I45" i="1"/>
  <c r="J45" i="1"/>
  <c r="G46" i="1"/>
  <c r="H46" i="1"/>
  <c r="I46" i="1"/>
  <c r="J46" i="1"/>
  <c r="G47" i="1"/>
  <c r="H47" i="1"/>
  <c r="J47" i="1"/>
  <c r="G48" i="1"/>
  <c r="H48" i="1"/>
  <c r="I48" i="1"/>
  <c r="J48" i="1"/>
  <c r="G49" i="1"/>
  <c r="H49" i="1"/>
  <c r="I49" i="1"/>
  <c r="J49" i="1"/>
  <c r="H50" i="1"/>
  <c r="I50" i="1"/>
  <c r="J50" i="1"/>
  <c r="G51" i="1"/>
  <c r="H51" i="1"/>
  <c r="I51" i="1"/>
  <c r="J51" i="1"/>
  <c r="G52" i="1"/>
  <c r="H52" i="1"/>
  <c r="I52" i="1"/>
  <c r="J52" i="1"/>
  <c r="G53" i="1"/>
  <c r="H53" i="1"/>
  <c r="I53" i="1"/>
  <c r="J53" i="1"/>
  <c r="G54" i="1"/>
  <c r="H54" i="1"/>
  <c r="I54" i="1"/>
  <c r="J54" i="1"/>
  <c r="G55" i="1"/>
  <c r="H55" i="1"/>
  <c r="I55" i="1"/>
  <c r="J55" i="1"/>
  <c r="G56" i="1"/>
  <c r="H56" i="1"/>
  <c r="I56" i="1"/>
  <c r="H7" i="1"/>
  <c r="I7" i="1"/>
  <c r="J7" i="1"/>
  <c r="G7" i="1"/>
  <c r="F32" i="1" l="1"/>
  <c r="J32" i="1" s="1"/>
  <c r="E47" i="1"/>
  <c r="I47" i="1" s="1"/>
  <c r="F56" i="1"/>
  <c r="J56" i="1" s="1"/>
  <c r="F42" i="1"/>
  <c r="J42" i="1" s="1"/>
  <c r="E31" i="1"/>
  <c r="I31" i="1" s="1"/>
  <c r="D31" i="1"/>
  <c r="H31" i="1" s="1"/>
  <c r="C50" i="1"/>
  <c r="G50" i="1" s="1"/>
  <c r="D22" i="1"/>
  <c r="H22" i="1" s="1"/>
</calcChain>
</file>

<file path=xl/sharedStrings.xml><?xml version="1.0" encoding="utf-8"?>
<sst xmlns="http://schemas.openxmlformats.org/spreadsheetml/2006/main" count="109" uniqueCount="98">
  <si>
    <t>Консолидированный бюджет РТ (план)</t>
  </si>
  <si>
    <t>Консолидированный бюджет РТ (факт)</t>
  </si>
  <si>
    <t>Бюджет РТ (план)</t>
  </si>
  <si>
    <t>Бюджет РТ (факт)</t>
  </si>
  <si>
    <t>Код дохода по КД</t>
  </si>
  <si>
    <t>Доходы бюджета - Всего</t>
  </si>
  <si>
    <t>10000000000000000</t>
  </si>
  <si>
    <t>НАЛОГОВЫЕ И НЕНАЛОГОВЫЕ ДОХОДЫ</t>
  </si>
  <si>
    <t>10100000000000000</t>
  </si>
  <si>
    <t>НАЛОГИ НА ПРИБЫЛЬ, ДОХОДЫ</t>
  </si>
  <si>
    <t>10300000000000000</t>
  </si>
  <si>
    <t>НАЛОГИ НА ТОВАРЫ (РАБОТЫ, УСЛУГИ), РЕАЛИЗУЕМЫЕ НА ТЕРРИТОРИИ РОССИЙСКОЙ ФЕДЕРАЦИИ</t>
  </si>
  <si>
    <t>10500000000000000</t>
  </si>
  <si>
    <t>НАЛОГИ НА СОВОКУПНЫЙ ДОХОД</t>
  </si>
  <si>
    <t>10600000000000000</t>
  </si>
  <si>
    <t>НАЛОГИ НА ИМУЩЕСТВО</t>
  </si>
  <si>
    <t>10700000000000000</t>
  </si>
  <si>
    <t>НАЛОГИ, СБОРЫ И РЕГУЛЯРНЫЕ ПЛАТЕЖИ ЗА ПОЛЬЗОВАНИЕ ПРИРОДНЫМИ РЕСУРСАМИ</t>
  </si>
  <si>
    <t>10800000000000000</t>
  </si>
  <si>
    <t>ГОСУДАРСТВЕННАЯ ПОШЛИНА</t>
  </si>
  <si>
    <t>10900000000000000</t>
  </si>
  <si>
    <t>ЗАДОЛЖЕННОСТЬ И ПЕРЕРАСЧЕТЫ ПО ОТМЕНЕННЫМ НАЛОГАМ, СБОРАМ И ИНЫМ ОБЯЗАТЕЛЬНЫМ ПЛАТЕЖАМ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</si>
  <si>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</si>
  <si>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</si>
  <si>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</si>
  <si>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</si>
  <si>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</si>
  <si>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</si>
  <si>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11400000000000000</t>
  </si>
  <si>
    <t>ДОХОДЫ ОТ ПРОДАЖИ МАТЕРИАЛЬНЫХ И НЕМАТЕРИАЛЬНЫХ АКТИВОВ</t>
  </si>
  <si>
    <t>11500000000000000</t>
  </si>
  <si>
    <t>АДМИНИСТРАТИВНЫЕ ПЛАТЕЖИ И СБОРЫ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</si>
  <si>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</si>
  <si>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</si>
  <si>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</si>
  <si>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</si>
  <si>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</si>
  <si>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</si>
  <si>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</si>
  <si>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</si>
  <si>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20300000000000000</t>
  </si>
  <si>
    <t>БЕЗВОЗМЕЗДНЫЕ ПОСТУПЛЕНИЯ ОТ ГОСУДАРСТВЕННЫХ (МУНИЦИПАЛЬНЫХ) ОРГАНИЗАЦИЙ</t>
  </si>
  <si>
    <t>20400000000000000</t>
  </si>
  <si>
    <t>БЕЗВОЗМЕЗДНЫЕ ПОСТУПЛЕНИЯ ОТ НЕГОСУДАРСТВЕННЫХ ОРГАНИЗАЦИЙ</t>
  </si>
  <si>
    <t>20700000000000000</t>
  </si>
  <si>
    <t>ПРОЧИЕ БЕЗВОЗМЕЗДНЫЕ ПОСТУПЛЕНИЯ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</si>
  <si>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</si>
  <si>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</si>
  <si>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</si>
  <si>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</si>
  <si>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85000000000000000</t>
  </si>
  <si>
    <t>01000000000000000</t>
  </si>
  <si>
    <t>ОБЩЕГОСУДАРСТВЕННЫЕ ВОПРОСЫ</t>
  </si>
  <si>
    <t>01000000000000251</t>
  </si>
  <si>
    <t>Перечисления другим бюджетам бюджетной системы Российской Федерации</t>
  </si>
  <si>
    <t>02000000000000000</t>
  </si>
  <si>
    <t>НАЦИОНАЛЬНАЯ ОБОРОНА</t>
  </si>
  <si>
    <t>02000000000000251</t>
  </si>
  <si>
    <t>03000000000000000</t>
  </si>
  <si>
    <t>НАЦИОНАЛЬНАЯ БЕЗОПАСНОСТЬ И ПРАВООХРАНИТЕЛЬНАЯ ДЕЯТЕЛЬНОСТЬ</t>
  </si>
  <si>
    <t>04000000000000000</t>
  </si>
  <si>
    <t>НАЦИОНАЛЬНАЯ ЭКОНОМИКА</t>
  </si>
  <si>
    <t>04000000000000251</t>
  </si>
  <si>
    <t>05000000000000000</t>
  </si>
  <si>
    <t>ЖИЛИЩНО-КОММУНАЛЬНОЕ ХОЗЯЙСТВО</t>
  </si>
  <si>
    <t>05000000000000251</t>
  </si>
  <si>
    <t>06000000000000000</t>
  </si>
  <si>
    <t>ОХРАНА ОКРУЖАЮЩЕЙ СРЕДЫ</t>
  </si>
  <si>
    <t>06000000000000251</t>
  </si>
  <si>
    <t>07000000000000000</t>
  </si>
  <si>
    <t>ОБРАЗОВАНИЕ</t>
  </si>
  <si>
    <t>07000000000000251</t>
  </si>
  <si>
    <t>08000000000000000</t>
  </si>
  <si>
    <t>КУЛЬТУРА, КИНЕМАТОГРАФИЯ</t>
  </si>
  <si>
    <t>08000000000000251</t>
  </si>
  <si>
    <t>09000000000000000</t>
  </si>
  <si>
    <t>ЗДРАВООХРАНЕНИЕ</t>
  </si>
  <si>
    <t>09000000000000251</t>
  </si>
  <si>
    <t>СОЦИАЛЬНАЯ ПОЛИТИКА</t>
  </si>
  <si>
    <t>10000000000000251</t>
  </si>
  <si>
    <t>11000000000000000</t>
  </si>
  <si>
    <t>ФИЗИЧЕСКАЯ КУЛЬТУРА И СПОРТ</t>
  </si>
  <si>
    <t>11000000000000251</t>
  </si>
  <si>
    <t>12000000000000000</t>
  </si>
  <si>
    <t>СРЕДСТВА МАССОВОЙ ИНФОРМАЦИИ</t>
  </si>
  <si>
    <t>13000000000000000</t>
  </si>
  <si>
    <t>ОБСЛУЖИВАНИЕ ГОСУДАРСТВЕННОГО (МУНИЦИПАЛЬНОГО) ДОЛГА</t>
  </si>
  <si>
    <t>14000000000000000</t>
  </si>
  <si>
    <t>МЕЖБЮДЖЕТНЫЕ ТРАНСФЕРТЫ ОБЩЕГО ХАРАКТЕРА БЮДЖЕТАМ БЮДЖЕТНОЙ СИСТЕМЫ РОССИЙСКОЙ ФЕДЕРАЦИИ</t>
  </si>
  <si>
    <t>14000000000000251</t>
  </si>
  <si>
    <t>96000000000000000</t>
  </si>
  <si>
    <t>Результат исполнения бюджета (дефицит '--', профицит '+')</t>
  </si>
  <si>
    <t>ОТЧЕТ ОБ ИСПОЛНЕНИИ КОНСОЛИДИРОВАННОГО БЮДЖЕТА РЕСПУБЛИКИ ТАТАРСТАН и БЮДЖЕТА РЕСПУБЛИКИ ТАТАРСТАН</t>
  </si>
  <si>
    <t xml:space="preserve">Единица измерения: тыс. руб </t>
  </si>
  <si>
    <t xml:space="preserve"> Наименование показателя</t>
  </si>
  <si>
    <t>Расходы бюджета - Всего</t>
  </si>
  <si>
    <t>79000000000000000</t>
  </si>
  <si>
    <t>на 1 сентября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</si>
</sst>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p_._-;\-* #,##0.00\ _p_._-;_-* &quot;-&quot;??\ _p_._-;_-@_-"/>
    <numFmt numFmtId="164" formatCode="#,##0.0"/>
    <numFmt numFmtId="165" formatCode="_-* #,##0.0\ _p_._-;\-* #,##0.0\ _p_._-;_-* &quot;-&quot;??\ _p_.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0"/>
      <name val="Arial Cyr"/>
      <charset val="204"/>
    </font>
    <font>
      <sz val="20"/>
      <name val="Times New Roman"/>
      <family val="1"/>
      <charset val="204"/>
    </font>
    <font>
      <sz val="8"/>
      <name val="Tahoma"/>
      <family val="2"/>
      <charset val="204"/>
    </font>
    <font>
      <b/>
      <sz val="22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EAF5F5"/>
      </patternFill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" fillId="0" borderId="0"/>
    <xf numFmtId="0" fontId="5" fillId="3" borderId="1">
      <alignment horizontal="right" vertical="center"/>
    </xf>
    <xf numFmtId="0" fontId="5" fillId="2" borderId="1">
      <alignment horizontal="left" vertical="center"/>
    </xf>
    <xf numFmtId="43" fontId="10" fillId="0" borderId="0" applyFont="0" applyFill="0" applyBorder="0" applyAlignment="0" applyProtection="0"/>
  </cellStyleXfs>
  <cellXfs count="33">
    <xf numFmtId="0" fontId="0" fillId="0" borderId="0" xfId="0"/>
    <xf numFmtId="49" fontId="2" fillId="0" borderId="0" xfId="1" applyNumberFormat="1" applyFont="1" applyFill="1" applyAlignment="1">
      <alignment wrapText="1"/>
    </xf>
    <xf numFmtId="164" fontId="2" fillId="0" borderId="0" xfId="1" applyNumberFormat="1" applyFont="1" applyFill="1" applyAlignment="1"/>
    <xf numFmtId="49" fontId="2" fillId="0" borderId="0" xfId="3" applyNumberFormat="1" applyFont="1" applyFill="1" applyBorder="1" applyAlignment="1" applyProtection="1">
      <alignment vertical="top" wrapText="1"/>
    </xf>
    <xf numFmtId="164" fontId="2" fillId="0" borderId="0" xfId="3" applyNumberFormat="1" applyFont="1" applyFill="1" applyBorder="1" applyAlignment="1" applyProtection="1">
      <alignment vertical="top" wrapText="1"/>
    </xf>
    <xf numFmtId="164" fontId="4" fillId="0" borderId="0" xfId="1" applyNumberFormat="1" applyFont="1" applyFill="1" applyAlignment="1"/>
    <xf numFmtId="49" fontId="2" fillId="0" borderId="3" xfId="2" applyNumberFormat="1" applyFont="1" applyFill="1" applyBorder="1" applyAlignment="1">
      <alignment horizontal="left" vertical="center" wrapText="1"/>
    </xf>
    <xf numFmtId="2" fontId="2" fillId="0" borderId="3" xfId="1" applyNumberFormat="1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164" fontId="8" fillId="0" borderId="3" xfId="0" applyNumberFormat="1" applyFont="1" applyFill="1" applyBorder="1" applyAlignment="1" applyProtection="1">
      <alignment horizontal="right" vertical="center" readingOrder="1"/>
    </xf>
    <xf numFmtId="164" fontId="9" fillId="0" borderId="3" xfId="0" applyNumberFormat="1" applyFont="1" applyFill="1" applyBorder="1" applyAlignment="1" applyProtection="1">
      <alignment horizontal="right" vertical="center" readingOrder="1"/>
    </xf>
    <xf numFmtId="49" fontId="8" fillId="0" borderId="3" xfId="0" applyNumberFormat="1" applyFont="1" applyFill="1" applyBorder="1" applyAlignment="1" applyProtection="1">
      <alignment horizontal="left" vertical="center" wrapText="1" readingOrder="1"/>
    </xf>
    <xf numFmtId="2" fontId="2" fillId="0" borderId="0" xfId="1" applyNumberFormat="1" applyFont="1" applyFill="1" applyAlignment="1">
      <alignment horizontal="center"/>
    </xf>
    <xf numFmtId="2" fontId="2" fillId="0" borderId="0" xfId="3" applyNumberFormat="1" applyFont="1" applyFill="1" applyBorder="1" applyAlignment="1" applyProtection="1">
      <alignment horizontal="center" vertical="top" wrapText="1"/>
    </xf>
    <xf numFmtId="49" fontId="6" fillId="0" borderId="3" xfId="2" applyNumberFormat="1" applyFont="1" applyFill="1" applyBorder="1" applyAlignment="1">
      <alignment horizontal="left" vertical="center" wrapText="1"/>
    </xf>
    <xf numFmtId="0" fontId="6" fillId="0" borderId="3" xfId="5" applyNumberFormat="1" applyFont="1" applyFill="1" applyBorder="1" applyAlignment="1" applyProtection="1">
      <alignment horizontal="center" vertical="center"/>
    </xf>
    <xf numFmtId="0" fontId="6" fillId="0" borderId="3" xfId="5" applyNumberFormat="1" applyFont="1" applyFill="1" applyBorder="1" applyAlignment="1" applyProtection="1">
      <alignment horizontal="left" vertical="center" wrapText="1"/>
    </xf>
    <xf numFmtId="49" fontId="6" fillId="0" borderId="3" xfId="5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readingOrder="1"/>
    </xf>
    <xf numFmtId="0" fontId="7" fillId="0" borderId="0" xfId="0" applyFont="1" applyFill="1" applyAlignment="1">
      <alignment horizontal="center"/>
    </xf>
    <xf numFmtId="165" fontId="7" fillId="0" borderId="0" xfId="6" applyNumberFormat="1" applyFont="1" applyFill="1" applyAlignment="1">
      <alignment vertical="center"/>
    </xf>
    <xf numFmtId="0" fontId="2" fillId="0" borderId="0" xfId="1" applyFont="1" applyFill="1" applyAlignment="1">
      <alignment horizontal="center" wrapText="1"/>
    </xf>
    <xf numFmtId="164" fontId="2" fillId="0" borderId="3" xfId="2" applyNumberFormat="1" applyFont="1" applyFill="1" applyBorder="1" applyAlignment="1">
      <alignment horizontal="center" vertical="center" wrapText="1"/>
    </xf>
    <xf numFmtId="164" fontId="2" fillId="0" borderId="0" xfId="2" applyNumberFormat="1" applyFont="1" applyFill="1" applyAlignment="1">
      <alignment horizontal="center"/>
    </xf>
    <xf numFmtId="0" fontId="2" fillId="0" borderId="2" xfId="1" applyFont="1" applyFill="1" applyBorder="1" applyAlignment="1">
      <alignment horizontal="left" wrapText="1"/>
    </xf>
    <xf numFmtId="49" fontId="2" fillId="0" borderId="3" xfId="2" applyNumberFormat="1" applyFont="1" applyFill="1" applyBorder="1" applyAlignment="1">
      <alignment horizontal="center" vertical="center" wrapText="1"/>
    </xf>
    <xf numFmtId="2" fontId="2" fillId="0" borderId="3" xfId="2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right" vertical="center"/>
    </xf>
    <xf numFmtId="43" fontId="7" fillId="0" borderId="0" xfId="0" applyNumberFormat="1" applyFont="1" applyFill="1"/>
    <xf numFmtId="43" fontId="7" fillId="0" borderId="0" xfId="0" applyNumberFormat="1" applyFont="1" applyFill="1" applyAlignment="1">
      <alignment vertical="center"/>
    </xf>
    <xf numFmtId="4" fontId="11" fillId="5" borderId="3" xfId="0" applyNumberFormat="1" applyFont="1" applyFill="1" applyBorder="1" applyAlignment="1">
      <alignment horizontal="right" vertical="center"/>
    </xf>
  </cellXfs>
  <cellStyles count="7">
    <cellStyle name="rowHeaderLeft" xfId="5"/>
    <cellStyle name="totalDataCell" xfId="4"/>
    <cellStyle name="Обычный" xfId="0" builtinId="0"/>
    <cellStyle name="Обычный 2" xfId="2"/>
    <cellStyle name="Обычный 3" xfId="3"/>
    <cellStyle name="Обычный 6" xfId="1"/>
    <cellStyle name="Финансовый" xfId="6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AF5F5"/>
      <rgbColor rgb="00F0F0F0"/>
      <rgbColor rgb="0080808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V58"/>
  <sheetViews>
    <sheetView showGridLines="0" tabSelected="1" topLeftCell="J49" zoomScale="50" zoomScaleNormal="50" workbookViewId="0">
      <selection activeCell="S58" sqref="S58"/>
    </sheetView>
  </sheetViews>
  <sheetFormatPr defaultRowHeight="25.2" x14ac:dyDescent="0.45"/>
  <cols>
    <col min="1" max="1" width="71.88671875" style="9" customWidth="1"/>
    <col min="2" max="2" width="43.6640625" style="20" customWidth="1"/>
    <col min="3" max="3" width="31.109375" style="8" customWidth="1"/>
    <col min="4" max="5" width="30.5546875" style="8" customWidth="1"/>
    <col min="6" max="6" width="27" style="8" customWidth="1"/>
    <col min="7" max="7" width="34.77734375" style="21" customWidth="1"/>
    <col min="8" max="10" width="34.77734375" style="8" customWidth="1"/>
    <col min="11" max="14" width="34.21875" style="8" customWidth="1"/>
    <col min="15" max="18" width="30.21875" style="8" customWidth="1"/>
    <col min="19" max="22" width="29.109375" style="8" customWidth="1"/>
    <col min="23" max="16384" width="8.88671875" style="8"/>
  </cols>
  <sheetData>
    <row r="1" spans="1:22" x14ac:dyDescent="0.45">
      <c r="A1" s="22" t="s">
        <v>92</v>
      </c>
      <c r="B1" s="22"/>
      <c r="C1" s="22"/>
      <c r="D1" s="22"/>
      <c r="E1" s="22"/>
      <c r="F1" s="22"/>
    </row>
    <row r="2" spans="1:22" x14ac:dyDescent="0.45">
      <c r="A2" s="1"/>
      <c r="B2" s="13"/>
      <c r="C2" s="24" t="s">
        <v>97</v>
      </c>
      <c r="D2" s="24"/>
      <c r="E2" s="2"/>
      <c r="F2" s="2"/>
    </row>
    <row r="3" spans="1:22" x14ac:dyDescent="0.45">
      <c r="A3" s="3"/>
      <c r="B3" s="14"/>
      <c r="C3" s="4"/>
      <c r="D3" s="4"/>
      <c r="E3" s="4"/>
      <c r="F3" s="4"/>
    </row>
    <row r="4" spans="1:22" x14ac:dyDescent="0.45">
      <c r="A4" s="25" t="s">
        <v>93</v>
      </c>
      <c r="B4" s="25"/>
      <c r="C4" s="5"/>
      <c r="D4" s="5"/>
      <c r="E4" s="5"/>
      <c r="F4" s="5"/>
    </row>
    <row r="5" spans="1:22" ht="25.2" customHeight="1" x14ac:dyDescent="0.45">
      <c r="A5" s="26" t="s">
        <v>94</v>
      </c>
      <c r="B5" s="27" t="s">
        <v>4</v>
      </c>
      <c r="C5" s="23" t="s">
        <v>0</v>
      </c>
      <c r="D5" s="23" t="s">
        <v>1</v>
      </c>
      <c r="E5" s="23" t="s">
        <v>2</v>
      </c>
      <c r="F5" s="23" t="s">
        <v>3</v>
      </c>
    </row>
    <row r="6" spans="1:22" ht="71.400000000000006" customHeight="1" x14ac:dyDescent="0.45">
      <c r="A6" s="26"/>
      <c r="B6" s="27"/>
      <c r="C6" s="23"/>
      <c r="D6" s="23"/>
      <c r="E6" s="23"/>
      <c r="F6" s="23"/>
    </row>
    <row r="7" spans="1:22" ht="66" customHeight="1" x14ac:dyDescent="0.45">
      <c r="A7" s="6" t="s">
        <v>5</v>
      </c>
      <c r="B7" s="7" t="s">
        <v>50</v>
      </c>
      <c r="C7" s="11">
        <v>320291825.91250002</v>
      </c>
      <c r="D7" s="11">
        <v>201462260.35620001</v>
      </c>
      <c r="E7" s="11">
        <v>274430048.86159998</v>
      </c>
      <c r="F7" s="11">
        <v>174240851.2563</v>
      </c>
      <c r="G7" s="21">
        <f>ROUND(C7,1)</f>
        <v>320291825.89999998</v>
      </c>
      <c r="H7" s="21">
        <f t="shared" ref="H7:J7" si="0">ROUND(D7,1)</f>
        <v>201462260.40000001</v>
      </c>
      <c r="I7" s="21">
        <f t="shared" si="0"/>
        <v>274430048.89999998</v>
      </c>
      <c r="J7" s="21">
        <f t="shared" si="0"/>
        <v>174240851.30000001</v>
      </c>
      <c r="K7" s="21">
        <v>320291825.89999998</v>
      </c>
      <c r="L7" s="21">
        <v>201462260.40000001</v>
      </c>
      <c r="M7" s="21">
        <v>274430048.89999998</v>
      </c>
      <c r="N7" s="21">
        <v>174240851.30000001</v>
      </c>
      <c r="O7" s="28">
        <v>320291825.89999998</v>
      </c>
      <c r="P7" s="28">
        <v>201462260.40000001</v>
      </c>
      <c r="Q7" s="28">
        <v>274430048.89999998</v>
      </c>
      <c r="R7" s="28">
        <v>174240851.30000001</v>
      </c>
      <c r="S7" s="30">
        <f>SUM(K7-O7)</f>
        <v>0</v>
      </c>
      <c r="T7" s="30">
        <f t="shared" ref="T7:V7" si="1">SUM(L7-P7)</f>
        <v>0</v>
      </c>
      <c r="U7" s="30">
        <f t="shared" si="1"/>
        <v>0</v>
      </c>
      <c r="V7" s="30">
        <f t="shared" si="1"/>
        <v>0</v>
      </c>
    </row>
    <row r="8" spans="1:22" ht="50.4" x14ac:dyDescent="0.45">
      <c r="A8" s="12" t="s">
        <v>7</v>
      </c>
      <c r="B8" s="19" t="s">
        <v>6</v>
      </c>
      <c r="C8" s="10">
        <v>279290422.32499999</v>
      </c>
      <c r="D8" s="10">
        <v>157430159.1525</v>
      </c>
      <c r="E8" s="10">
        <v>233439652.90000001</v>
      </c>
      <c r="F8" s="10">
        <v>128984676.4501</v>
      </c>
      <c r="G8" s="21">
        <f t="shared" ref="G8:G56" si="2">ROUND(C8,1)</f>
        <v>279290422.30000001</v>
      </c>
      <c r="H8" s="21">
        <f t="shared" ref="H8:H56" si="3">ROUND(D8,1)</f>
        <v>157430159.19999999</v>
      </c>
      <c r="I8" s="21">
        <f t="shared" ref="I8:I56" si="4">ROUND(E8,1)</f>
        <v>233439652.90000001</v>
      </c>
      <c r="J8" s="21">
        <f t="shared" ref="J8:J56" si="5">ROUND(F8,1)</f>
        <v>128984676.5</v>
      </c>
      <c r="K8" s="21">
        <v>279290422.30000001</v>
      </c>
      <c r="L8" s="21">
        <v>157430159.19999999</v>
      </c>
      <c r="M8" s="21">
        <v>233439652.90000001</v>
      </c>
      <c r="N8" s="21">
        <v>128984676.5</v>
      </c>
      <c r="O8" s="28">
        <v>279290422.30000001</v>
      </c>
      <c r="P8" s="28">
        <v>157430159.19999999</v>
      </c>
      <c r="Q8" s="28">
        <v>233439652.90000001</v>
      </c>
      <c r="R8" s="28">
        <v>128984676.5</v>
      </c>
      <c r="S8" s="30">
        <f t="shared" ref="S8:S35" si="6">SUM(K8-O8)</f>
        <v>0</v>
      </c>
      <c r="T8" s="30">
        <f t="shared" ref="T8:T35" si="7">SUM(L8-P8)</f>
        <v>0</v>
      </c>
      <c r="U8" s="30">
        <f t="shared" ref="U8:U35" si="8">SUM(M8-Q8)</f>
        <v>0</v>
      </c>
      <c r="V8" s="30">
        <f t="shared" ref="V8:V35" si="9">SUM(N8-R8)</f>
        <v>0</v>
      </c>
    </row>
    <row r="9" spans="1:22" ht="25.8" x14ac:dyDescent="0.45">
      <c r="A9" s="12" t="s">
        <v>9</v>
      </c>
      <c r="B9" s="19" t="s">
        <v>8</v>
      </c>
      <c r="C9" s="10">
        <v>182096648.24000001</v>
      </c>
      <c r="D9" s="10">
        <v>88242497.122099996</v>
      </c>
      <c r="E9" s="10">
        <v>157550704.40000001</v>
      </c>
      <c r="F9" s="10">
        <v>73111325.033399999</v>
      </c>
      <c r="G9" s="21">
        <f t="shared" si="2"/>
        <v>182096648.19999999</v>
      </c>
      <c r="H9" s="21">
        <f t="shared" si="3"/>
        <v>88242497.099999994</v>
      </c>
      <c r="I9" s="21">
        <f t="shared" si="4"/>
        <v>157550704.40000001</v>
      </c>
      <c r="J9" s="21">
        <f t="shared" si="5"/>
        <v>73111325</v>
      </c>
      <c r="K9" s="21">
        <v>182096648.19999999</v>
      </c>
      <c r="L9" s="21">
        <v>88242497.099999994</v>
      </c>
      <c r="M9" s="21">
        <v>157550704.40000001</v>
      </c>
      <c r="N9" s="21">
        <v>73111325</v>
      </c>
      <c r="O9" s="28">
        <v>182096648.19999999</v>
      </c>
      <c r="P9" s="28">
        <v>88242497.099999994</v>
      </c>
      <c r="Q9" s="28">
        <v>157550704.40000001</v>
      </c>
      <c r="R9" s="28">
        <v>73111325</v>
      </c>
      <c r="S9" s="30">
        <f t="shared" si="6"/>
        <v>0</v>
      </c>
      <c r="T9" s="30">
        <f t="shared" si="7"/>
        <v>0</v>
      </c>
      <c r="U9" s="30">
        <f t="shared" si="8"/>
        <v>0</v>
      </c>
      <c r="V9" s="30">
        <f t="shared" si="9"/>
        <v>0</v>
      </c>
    </row>
    <row r="10" spans="1:22" ht="100.8" x14ac:dyDescent="0.45">
      <c r="A10" s="12" t="s">
        <v>11</v>
      </c>
      <c r="B10" s="19" t="s">
        <v>10</v>
      </c>
      <c r="C10" s="10">
        <v>34171400</v>
      </c>
      <c r="D10" s="10">
        <v>26497871.953000002</v>
      </c>
      <c r="E10" s="10">
        <v>33140300</v>
      </c>
      <c r="F10" s="10">
        <v>25839339.5825</v>
      </c>
      <c r="G10" s="21">
        <f t="shared" si="2"/>
        <v>34171400</v>
      </c>
      <c r="H10" s="21">
        <f t="shared" si="3"/>
        <v>26497872</v>
      </c>
      <c r="I10" s="21">
        <f t="shared" si="4"/>
        <v>33140300</v>
      </c>
      <c r="J10" s="21">
        <f t="shared" si="5"/>
        <v>25839339.600000001</v>
      </c>
      <c r="K10" s="21">
        <v>34171400</v>
      </c>
      <c r="L10" s="21">
        <v>26497872</v>
      </c>
      <c r="M10" s="21">
        <v>33140300</v>
      </c>
      <c r="N10" s="21">
        <v>25839339.600000001</v>
      </c>
      <c r="O10" s="28">
        <v>34171400</v>
      </c>
      <c r="P10" s="28">
        <v>26497872</v>
      </c>
      <c r="Q10" s="28">
        <v>33140300</v>
      </c>
      <c r="R10" s="28">
        <v>25839339.600000001</v>
      </c>
      <c r="S10" s="30">
        <f t="shared" si="6"/>
        <v>0</v>
      </c>
      <c r="T10" s="30">
        <f t="shared" si="7"/>
        <v>0</v>
      </c>
      <c r="U10" s="30">
        <f t="shared" si="8"/>
        <v>0</v>
      </c>
      <c r="V10" s="30">
        <f t="shared" si="9"/>
        <v>0</v>
      </c>
    </row>
    <row r="11" spans="1:22" ht="25.8" x14ac:dyDescent="0.45">
      <c r="A11" s="12" t="s">
        <v>13</v>
      </c>
      <c r="B11" s="19" t="s">
        <v>12</v>
      </c>
      <c r="C11" s="10">
        <v>13143331.5</v>
      </c>
      <c r="D11" s="10">
        <v>8291846.1951000001</v>
      </c>
      <c r="E11" s="10">
        <v>7839456.4000000004</v>
      </c>
      <c r="F11" s="10">
        <v>5011601.5226999996</v>
      </c>
      <c r="G11" s="21">
        <f t="shared" si="2"/>
        <v>13143331.5</v>
      </c>
      <c r="H11" s="21">
        <f t="shared" si="3"/>
        <v>8291846.2000000002</v>
      </c>
      <c r="I11" s="21">
        <f t="shared" si="4"/>
        <v>7839456.4000000004</v>
      </c>
      <c r="J11" s="21">
        <f t="shared" si="5"/>
        <v>5011601.5</v>
      </c>
      <c r="K11" s="21">
        <v>13143331.5</v>
      </c>
      <c r="L11" s="21">
        <v>8291846.2000000002</v>
      </c>
      <c r="M11" s="21">
        <v>7839456.4000000004</v>
      </c>
      <c r="N11" s="21">
        <v>5011601.5</v>
      </c>
      <c r="O11" s="28">
        <v>13143331.5</v>
      </c>
      <c r="P11" s="28">
        <v>8291846.2000000002</v>
      </c>
      <c r="Q11" s="28">
        <v>7839456.4000000004</v>
      </c>
      <c r="R11" s="28">
        <v>5011601.5</v>
      </c>
      <c r="S11" s="30">
        <f t="shared" si="6"/>
        <v>0</v>
      </c>
      <c r="T11" s="30">
        <f t="shared" si="7"/>
        <v>0</v>
      </c>
      <c r="U11" s="30">
        <f t="shared" si="8"/>
        <v>0</v>
      </c>
      <c r="V11" s="30">
        <f t="shared" si="9"/>
        <v>0</v>
      </c>
    </row>
    <row r="12" spans="1:22" ht="25.8" x14ac:dyDescent="0.45">
      <c r="A12" s="12" t="s">
        <v>15</v>
      </c>
      <c r="B12" s="19" t="s">
        <v>14</v>
      </c>
      <c r="C12" s="10">
        <v>36316118.100000001</v>
      </c>
      <c r="D12" s="10">
        <v>25700580.514699999</v>
      </c>
      <c r="E12" s="10">
        <v>26494639</v>
      </c>
      <c r="F12" s="10">
        <v>20401490.378400002</v>
      </c>
      <c r="G12" s="21">
        <f t="shared" si="2"/>
        <v>36316118.100000001</v>
      </c>
      <c r="H12" s="21">
        <f t="shared" si="3"/>
        <v>25700580.5</v>
      </c>
      <c r="I12" s="21">
        <f t="shared" si="4"/>
        <v>26494639</v>
      </c>
      <c r="J12" s="21">
        <f t="shared" si="5"/>
        <v>20401490.399999999</v>
      </c>
      <c r="K12" s="21">
        <v>36316118.100000001</v>
      </c>
      <c r="L12" s="21">
        <v>25700580.5</v>
      </c>
      <c r="M12" s="21">
        <v>26494639</v>
      </c>
      <c r="N12" s="21">
        <v>20401490.399999999</v>
      </c>
      <c r="O12" s="28">
        <v>36316118.100000001</v>
      </c>
      <c r="P12" s="28">
        <v>25700580.5</v>
      </c>
      <c r="Q12" s="28">
        <v>26494639</v>
      </c>
      <c r="R12" s="28">
        <v>20401490.399999999</v>
      </c>
      <c r="S12" s="30">
        <f t="shared" si="6"/>
        <v>0</v>
      </c>
      <c r="T12" s="30">
        <f t="shared" si="7"/>
        <v>0</v>
      </c>
      <c r="U12" s="30">
        <f t="shared" si="8"/>
        <v>0</v>
      </c>
      <c r="V12" s="30">
        <f t="shared" si="9"/>
        <v>0</v>
      </c>
    </row>
    <row r="13" spans="1:22" ht="75.599999999999994" x14ac:dyDescent="0.45">
      <c r="A13" s="12" t="s">
        <v>17</v>
      </c>
      <c r="B13" s="19" t="s">
        <v>16</v>
      </c>
      <c r="C13" s="10">
        <v>55848</v>
      </c>
      <c r="D13" s="10">
        <v>41241.905200000001</v>
      </c>
      <c r="E13" s="10">
        <v>8505</v>
      </c>
      <c r="F13" s="10">
        <v>4721.5950999999995</v>
      </c>
      <c r="G13" s="21">
        <f t="shared" si="2"/>
        <v>55848</v>
      </c>
      <c r="H13" s="21">
        <f t="shared" si="3"/>
        <v>41241.9</v>
      </c>
      <c r="I13" s="21">
        <f t="shared" si="4"/>
        <v>8505</v>
      </c>
      <c r="J13" s="21">
        <f t="shared" si="5"/>
        <v>4721.6000000000004</v>
      </c>
      <c r="K13" s="21">
        <v>55848</v>
      </c>
      <c r="L13" s="21">
        <v>41241.9</v>
      </c>
      <c r="M13" s="21">
        <v>8505</v>
      </c>
      <c r="N13" s="21">
        <v>4721.6000000000004</v>
      </c>
      <c r="O13" s="28">
        <v>55848</v>
      </c>
      <c r="P13" s="28">
        <v>41241.9</v>
      </c>
      <c r="Q13" s="28">
        <v>8505</v>
      </c>
      <c r="R13" s="28">
        <v>4721.6000000000004</v>
      </c>
      <c r="S13" s="30">
        <f t="shared" si="6"/>
        <v>0</v>
      </c>
      <c r="T13" s="30">
        <f t="shared" si="7"/>
        <v>0</v>
      </c>
      <c r="U13" s="30">
        <f t="shared" si="8"/>
        <v>0</v>
      </c>
      <c r="V13" s="30">
        <f t="shared" si="9"/>
        <v>0</v>
      </c>
    </row>
    <row r="14" spans="1:22" ht="35.4" customHeight="1" x14ac:dyDescent="0.45">
      <c r="A14" s="12" t="s">
        <v>19</v>
      </c>
      <c r="B14" s="19" t="s">
        <v>18</v>
      </c>
      <c r="C14" s="10">
        <v>1350517.6</v>
      </c>
      <c r="D14" s="10">
        <v>813335.01820000005</v>
      </c>
      <c r="E14" s="10">
        <v>827446.6</v>
      </c>
      <c r="F14" s="10">
        <v>442911.09759999998</v>
      </c>
      <c r="G14" s="21">
        <f t="shared" si="2"/>
        <v>1350517.6</v>
      </c>
      <c r="H14" s="21">
        <f t="shared" si="3"/>
        <v>813335</v>
      </c>
      <c r="I14" s="21">
        <f t="shared" si="4"/>
        <v>827446.6</v>
      </c>
      <c r="J14" s="21">
        <f t="shared" si="5"/>
        <v>442911.1</v>
      </c>
      <c r="K14" s="21">
        <v>1350517.6</v>
      </c>
      <c r="L14" s="21">
        <v>813335</v>
      </c>
      <c r="M14" s="21">
        <v>827446.6</v>
      </c>
      <c r="N14" s="21">
        <v>442911.1</v>
      </c>
      <c r="O14" s="28">
        <v>1350517.6</v>
      </c>
      <c r="P14" s="28">
        <v>813335</v>
      </c>
      <c r="Q14" s="28">
        <v>827446.6</v>
      </c>
      <c r="R14" s="28">
        <v>442911.1</v>
      </c>
      <c r="S14" s="30">
        <f t="shared" si="6"/>
        <v>0</v>
      </c>
      <c r="T14" s="30">
        <f t="shared" si="7"/>
        <v>0</v>
      </c>
      <c r="U14" s="30">
        <f t="shared" si="8"/>
        <v>0</v>
      </c>
      <c r="V14" s="30">
        <f t="shared" si="9"/>
        <v>0</v>
      </c>
    </row>
    <row r="15" spans="1:22" ht="82.8" customHeight="1" x14ac:dyDescent="0.45">
      <c r="A15" s="12" t="s">
        <v>21</v>
      </c>
      <c r="B15" s="19" t="s">
        <v>20</v>
      </c>
      <c r="C15" s="10">
        <v>0</v>
      </c>
      <c r="D15" s="10">
        <v>107.7987</v>
      </c>
      <c r="E15" s="10">
        <v>0</v>
      </c>
      <c r="F15" s="10">
        <v>20.821300000000001</v>
      </c>
      <c r="G15" s="21">
        <f t="shared" si="2"/>
        <v>0</v>
      </c>
      <c r="H15" s="21">
        <f t="shared" si="3"/>
        <v>107.8</v>
      </c>
      <c r="I15" s="21">
        <f t="shared" si="4"/>
        <v>0</v>
      </c>
      <c r="J15" s="21">
        <f t="shared" si="5"/>
        <v>20.8</v>
      </c>
      <c r="K15" s="21">
        <v>0</v>
      </c>
      <c r="L15" s="21">
        <v>107.8</v>
      </c>
      <c r="M15" s="21">
        <v>0</v>
      </c>
      <c r="N15" s="21">
        <v>20.8</v>
      </c>
      <c r="O15" s="29">
        <v>0</v>
      </c>
      <c r="P15" s="29">
        <v>107.8</v>
      </c>
      <c r="Q15" s="29">
        <v>0</v>
      </c>
      <c r="R15" s="29">
        <v>20.8</v>
      </c>
      <c r="S15" s="30">
        <f t="shared" si="6"/>
        <v>0</v>
      </c>
      <c r="T15" s="30">
        <f t="shared" si="7"/>
        <v>0</v>
      </c>
      <c r="U15" s="30">
        <f t="shared" si="8"/>
        <v>0</v>
      </c>
      <c r="V15" s="30">
        <f t="shared" si="9"/>
        <v>0</v>
      </c>
    </row>
    <row r="16" spans="1:22" ht="100.8" x14ac:dyDescent="0.45">
      <c r="A16" s="12" t="s">
        <v>23</v>
      </c>
      <c r="B16" s="19" t="s">
        <v>22</v>
      </c>
      <c r="C16" s="10">
        <v>6086161.8099999996</v>
      </c>
      <c r="D16" s="10">
        <v>3033874.7289</v>
      </c>
      <c r="E16" s="10">
        <v>2981663</v>
      </c>
      <c r="F16" s="10">
        <v>1079349.4350000001</v>
      </c>
      <c r="G16" s="21">
        <f t="shared" si="2"/>
        <v>6086161.7999999998</v>
      </c>
      <c r="H16" s="21">
        <f t="shared" si="3"/>
        <v>3033874.7</v>
      </c>
      <c r="I16" s="21">
        <f t="shared" si="4"/>
        <v>2981663</v>
      </c>
      <c r="J16" s="21">
        <f t="shared" si="5"/>
        <v>1079349.3999999999</v>
      </c>
      <c r="K16" s="21">
        <v>6086161.7999999998</v>
      </c>
      <c r="L16" s="21">
        <v>3033874.7</v>
      </c>
      <c r="M16" s="21">
        <v>2981663</v>
      </c>
      <c r="N16" s="21">
        <v>1079349.3999999999</v>
      </c>
      <c r="O16" s="28">
        <v>6086161.7999999998</v>
      </c>
      <c r="P16" s="28">
        <v>3033874.7</v>
      </c>
      <c r="Q16" s="28">
        <v>2981663</v>
      </c>
      <c r="R16" s="28">
        <v>1079349.3999999999</v>
      </c>
      <c r="S16" s="30">
        <f t="shared" si="6"/>
        <v>0</v>
      </c>
      <c r="T16" s="30">
        <f t="shared" si="7"/>
        <v>0</v>
      </c>
      <c r="U16" s="30">
        <f t="shared" si="8"/>
        <v>0</v>
      </c>
      <c r="V16" s="30">
        <f t="shared" si="9"/>
        <v>0</v>
      </c>
    </row>
    <row r="17" spans="1:22" ht="50.4" x14ac:dyDescent="0.45">
      <c r="A17" s="12" t="s">
        <v>25</v>
      </c>
      <c r="B17" s="19" t="s">
        <v>24</v>
      </c>
      <c r="C17" s="10">
        <v>282664</v>
      </c>
      <c r="D17" s="10">
        <v>318225.57400000002</v>
      </c>
      <c r="E17" s="10">
        <v>159756</v>
      </c>
      <c r="F17" s="10">
        <v>190868.1214</v>
      </c>
      <c r="G17" s="21">
        <f t="shared" si="2"/>
        <v>282664</v>
      </c>
      <c r="H17" s="21">
        <f t="shared" si="3"/>
        <v>318225.59999999998</v>
      </c>
      <c r="I17" s="21">
        <f t="shared" si="4"/>
        <v>159756</v>
      </c>
      <c r="J17" s="21">
        <f t="shared" si="5"/>
        <v>190868.1</v>
      </c>
      <c r="K17" s="21">
        <v>282664</v>
      </c>
      <c r="L17" s="21">
        <v>318225.59999999998</v>
      </c>
      <c r="M17" s="21">
        <v>159756</v>
      </c>
      <c r="N17" s="21">
        <v>190868.1</v>
      </c>
      <c r="O17" s="28">
        <v>282664</v>
      </c>
      <c r="P17" s="28">
        <v>318225.59999999998</v>
      </c>
      <c r="Q17" s="28">
        <v>159756</v>
      </c>
      <c r="R17" s="28">
        <v>190868.1</v>
      </c>
      <c r="S17" s="30">
        <f t="shared" si="6"/>
        <v>0</v>
      </c>
      <c r="T17" s="30">
        <f t="shared" si="7"/>
        <v>0</v>
      </c>
      <c r="U17" s="30">
        <f t="shared" si="8"/>
        <v>0</v>
      </c>
      <c r="V17" s="30">
        <f t="shared" si="9"/>
        <v>0</v>
      </c>
    </row>
    <row r="18" spans="1:22" ht="75.599999999999994" x14ac:dyDescent="0.45">
      <c r="A18" s="12" t="s">
        <v>27</v>
      </c>
      <c r="B18" s="19" t="s">
        <v>26</v>
      </c>
      <c r="C18" s="10">
        <v>1535076.1509</v>
      </c>
      <c r="D18" s="10">
        <v>1009070.9338999999</v>
      </c>
      <c r="E18" s="10">
        <v>1361930</v>
      </c>
      <c r="F18" s="10">
        <v>665820.47349999996</v>
      </c>
      <c r="G18" s="21">
        <f t="shared" si="2"/>
        <v>1535076.2</v>
      </c>
      <c r="H18" s="21">
        <f t="shared" si="3"/>
        <v>1009070.9</v>
      </c>
      <c r="I18" s="21">
        <f t="shared" si="4"/>
        <v>1361930</v>
      </c>
      <c r="J18" s="21">
        <f t="shared" si="5"/>
        <v>665820.5</v>
      </c>
      <c r="K18" s="21">
        <v>1535076.2</v>
      </c>
      <c r="L18" s="21">
        <v>1009070.9</v>
      </c>
      <c r="M18" s="21">
        <v>1361930</v>
      </c>
      <c r="N18" s="21">
        <v>665820.5</v>
      </c>
      <c r="O18" s="28">
        <v>1535076.2</v>
      </c>
      <c r="P18" s="28">
        <v>1009070.9</v>
      </c>
      <c r="Q18" s="28">
        <v>1361930</v>
      </c>
      <c r="R18" s="28">
        <v>665820.5</v>
      </c>
      <c r="S18" s="30">
        <f t="shared" si="6"/>
        <v>0</v>
      </c>
      <c r="T18" s="30">
        <f t="shared" si="7"/>
        <v>0</v>
      </c>
      <c r="U18" s="30">
        <f t="shared" si="8"/>
        <v>0</v>
      </c>
      <c r="V18" s="30">
        <f t="shared" si="9"/>
        <v>0</v>
      </c>
    </row>
    <row r="19" spans="1:22" ht="75.599999999999994" x14ac:dyDescent="0.45">
      <c r="A19" s="12" t="s">
        <v>29</v>
      </c>
      <c r="B19" s="19" t="s">
        <v>28</v>
      </c>
      <c r="C19" s="10">
        <v>884132.5</v>
      </c>
      <c r="D19" s="10">
        <v>751554.69330000004</v>
      </c>
      <c r="E19" s="10">
        <v>188000</v>
      </c>
      <c r="F19" s="10">
        <v>75457.186900000001</v>
      </c>
      <c r="G19" s="21">
        <f t="shared" si="2"/>
        <v>884132.5</v>
      </c>
      <c r="H19" s="21">
        <f t="shared" si="3"/>
        <v>751554.7</v>
      </c>
      <c r="I19" s="21">
        <f t="shared" si="4"/>
        <v>188000</v>
      </c>
      <c r="J19" s="21">
        <f t="shared" si="5"/>
        <v>75457.2</v>
      </c>
      <c r="K19" s="21">
        <v>884132.5</v>
      </c>
      <c r="L19" s="21">
        <v>751554.7</v>
      </c>
      <c r="M19" s="21">
        <v>188000</v>
      </c>
      <c r="N19" s="21">
        <v>75457.2</v>
      </c>
      <c r="O19" s="28">
        <v>884132.5</v>
      </c>
      <c r="P19" s="28">
        <v>751554.7</v>
      </c>
      <c r="Q19" s="28">
        <v>188000</v>
      </c>
      <c r="R19" s="28">
        <v>75457.2</v>
      </c>
      <c r="S19" s="30">
        <f t="shared" si="6"/>
        <v>0</v>
      </c>
      <c r="T19" s="30">
        <f t="shared" si="7"/>
        <v>0</v>
      </c>
      <c r="U19" s="30">
        <f t="shared" si="8"/>
        <v>0</v>
      </c>
      <c r="V19" s="30">
        <f t="shared" si="9"/>
        <v>0</v>
      </c>
    </row>
    <row r="20" spans="1:22" ht="50.4" x14ac:dyDescent="0.45">
      <c r="A20" s="12" t="s">
        <v>31</v>
      </c>
      <c r="B20" s="19" t="s">
        <v>30</v>
      </c>
      <c r="C20" s="10">
        <v>955</v>
      </c>
      <c r="D20" s="10">
        <v>1650.2885000000001</v>
      </c>
      <c r="E20" s="10">
        <v>955</v>
      </c>
      <c r="F20" s="10">
        <v>1650.2885000000001</v>
      </c>
      <c r="G20" s="21">
        <f t="shared" si="2"/>
        <v>955</v>
      </c>
      <c r="H20" s="21">
        <f t="shared" si="3"/>
        <v>1650.3</v>
      </c>
      <c r="I20" s="21">
        <f t="shared" si="4"/>
        <v>955</v>
      </c>
      <c r="J20" s="21">
        <f t="shared" si="5"/>
        <v>1650.3</v>
      </c>
      <c r="K20" s="21">
        <v>955</v>
      </c>
      <c r="L20" s="21">
        <v>1650.3</v>
      </c>
      <c r="M20" s="21">
        <v>955</v>
      </c>
      <c r="N20" s="21">
        <v>1650.3</v>
      </c>
      <c r="O20" s="29">
        <v>955</v>
      </c>
      <c r="P20" s="28">
        <v>1650.3</v>
      </c>
      <c r="Q20" s="29">
        <v>955</v>
      </c>
      <c r="R20" s="28">
        <v>1650.3</v>
      </c>
      <c r="S20" s="30">
        <f t="shared" si="6"/>
        <v>0</v>
      </c>
      <c r="T20" s="30">
        <f t="shared" si="7"/>
        <v>0</v>
      </c>
      <c r="U20" s="30">
        <f t="shared" si="8"/>
        <v>0</v>
      </c>
      <c r="V20" s="30">
        <f t="shared" si="9"/>
        <v>0</v>
      </c>
    </row>
    <row r="21" spans="1:22" ht="50.4" x14ac:dyDescent="0.45">
      <c r="A21" s="12" t="s">
        <v>33</v>
      </c>
      <c r="B21" s="19" t="s">
        <v>32</v>
      </c>
      <c r="C21" s="10">
        <v>3075238.0008</v>
      </c>
      <c r="D21" s="10">
        <v>2364478.2831000001</v>
      </c>
      <c r="E21" s="10">
        <v>2841147.5</v>
      </c>
      <c r="F21" s="10">
        <v>2076333.8544000001</v>
      </c>
      <c r="G21" s="21">
        <f t="shared" si="2"/>
        <v>3075238</v>
      </c>
      <c r="H21" s="21">
        <f t="shared" si="3"/>
        <v>2364478.2999999998</v>
      </c>
      <c r="I21" s="21">
        <f t="shared" si="4"/>
        <v>2841147.5</v>
      </c>
      <c r="J21" s="21">
        <f t="shared" si="5"/>
        <v>2076333.9</v>
      </c>
      <c r="K21" s="21">
        <v>3075238</v>
      </c>
      <c r="L21" s="21">
        <v>2364478.2999999998</v>
      </c>
      <c r="M21" s="21">
        <v>2841147.5</v>
      </c>
      <c r="N21" s="21">
        <v>2076333.9</v>
      </c>
      <c r="O21" s="28">
        <v>3075238</v>
      </c>
      <c r="P21" s="28">
        <v>2364478.2999999998</v>
      </c>
      <c r="Q21" s="28">
        <v>2841147.5</v>
      </c>
      <c r="R21" s="28">
        <v>2076333.9</v>
      </c>
      <c r="S21" s="30">
        <f t="shared" si="6"/>
        <v>0</v>
      </c>
      <c r="T21" s="30">
        <f t="shared" si="7"/>
        <v>0</v>
      </c>
      <c r="U21" s="30">
        <f t="shared" si="8"/>
        <v>0</v>
      </c>
      <c r="V21" s="30">
        <f t="shared" si="9"/>
        <v>0</v>
      </c>
    </row>
    <row r="22" spans="1:22" ht="25.8" x14ac:dyDescent="0.45">
      <c r="A22" s="12" t="s">
        <v>35</v>
      </c>
      <c r="B22" s="19" t="s">
        <v>34</v>
      </c>
      <c r="C22" s="10">
        <v>292331.42330000002</v>
      </c>
      <c r="D22" s="10">
        <f>363824.1437+0.1</f>
        <v>363824.24369999999</v>
      </c>
      <c r="E22" s="10">
        <v>45150</v>
      </c>
      <c r="F22" s="10">
        <v>83787.059299999994</v>
      </c>
      <c r="G22" s="21">
        <f t="shared" si="2"/>
        <v>292331.40000000002</v>
      </c>
      <c r="H22" s="21">
        <f t="shared" si="3"/>
        <v>363824.2</v>
      </c>
      <c r="I22" s="21">
        <f t="shared" si="4"/>
        <v>45150</v>
      </c>
      <c r="J22" s="21">
        <f t="shared" si="5"/>
        <v>83787.100000000006</v>
      </c>
      <c r="K22" s="21">
        <v>292331.40000000002</v>
      </c>
      <c r="L22" s="21">
        <v>363824.2</v>
      </c>
      <c r="M22" s="21">
        <v>45150</v>
      </c>
      <c r="N22" s="21">
        <v>83787.100000000006</v>
      </c>
      <c r="O22" s="28">
        <v>292331.40000000002</v>
      </c>
      <c r="P22" s="28">
        <v>363824.2</v>
      </c>
      <c r="Q22" s="28">
        <v>45150</v>
      </c>
      <c r="R22" s="28">
        <v>83787.100000000006</v>
      </c>
      <c r="S22" s="30">
        <f t="shared" si="6"/>
        <v>0</v>
      </c>
      <c r="T22" s="30">
        <f t="shared" si="7"/>
        <v>0</v>
      </c>
      <c r="U22" s="30">
        <f t="shared" si="8"/>
        <v>0</v>
      </c>
      <c r="V22" s="30">
        <f t="shared" si="9"/>
        <v>0</v>
      </c>
    </row>
    <row r="23" spans="1:22" ht="40.200000000000003" customHeight="1" x14ac:dyDescent="0.45">
      <c r="A23" s="12" t="s">
        <v>37</v>
      </c>
      <c r="B23" s="19" t="s">
        <v>36</v>
      </c>
      <c r="C23" s="10">
        <v>41001403.587499999</v>
      </c>
      <c r="D23" s="10">
        <v>44032101.203699999</v>
      </c>
      <c r="E23" s="10">
        <v>40990395.961599998</v>
      </c>
      <c r="F23" s="10">
        <v>45256174.806199998</v>
      </c>
      <c r="G23" s="21">
        <f t="shared" si="2"/>
        <v>41001403.600000001</v>
      </c>
      <c r="H23" s="21">
        <f t="shared" si="3"/>
        <v>44032101.200000003</v>
      </c>
      <c r="I23" s="21">
        <f t="shared" si="4"/>
        <v>40990396</v>
      </c>
      <c r="J23" s="21">
        <f t="shared" si="5"/>
        <v>45256174.799999997</v>
      </c>
      <c r="K23" s="21">
        <v>41001403.600000001</v>
      </c>
      <c r="L23" s="21">
        <v>44032101.200000003</v>
      </c>
      <c r="M23" s="21">
        <v>40990396</v>
      </c>
      <c r="N23" s="21">
        <v>45256174.799999997</v>
      </c>
      <c r="O23" s="28">
        <v>41001403.600000001</v>
      </c>
      <c r="P23" s="28">
        <v>44032101.200000003</v>
      </c>
      <c r="Q23" s="28">
        <v>40990396</v>
      </c>
      <c r="R23" s="28">
        <v>45256174.799999997</v>
      </c>
      <c r="S23" s="30">
        <f t="shared" si="6"/>
        <v>0</v>
      </c>
      <c r="T23" s="30">
        <f t="shared" si="7"/>
        <v>0</v>
      </c>
      <c r="U23" s="30">
        <f t="shared" si="8"/>
        <v>0</v>
      </c>
      <c r="V23" s="30">
        <f t="shared" si="9"/>
        <v>0</v>
      </c>
    </row>
    <row r="24" spans="1:22" ht="100.8" x14ac:dyDescent="0.45">
      <c r="A24" s="12" t="s">
        <v>39</v>
      </c>
      <c r="B24" s="19" t="s">
        <v>38</v>
      </c>
      <c r="C24" s="10">
        <v>40748383.695699997</v>
      </c>
      <c r="D24" s="10">
        <v>43646596.861699998</v>
      </c>
      <c r="E24" s="10">
        <v>40815137.695699997</v>
      </c>
      <c r="F24" s="10">
        <v>43696891.804700002</v>
      </c>
      <c r="G24" s="21">
        <f t="shared" si="2"/>
        <v>40748383.700000003</v>
      </c>
      <c r="H24" s="21">
        <f t="shared" si="3"/>
        <v>43646596.899999999</v>
      </c>
      <c r="I24" s="21">
        <f t="shared" si="4"/>
        <v>40815137.700000003</v>
      </c>
      <c r="J24" s="21">
        <f t="shared" si="5"/>
        <v>43696891.799999997</v>
      </c>
      <c r="K24" s="21">
        <v>40748383.700000003</v>
      </c>
      <c r="L24" s="21">
        <v>43646596.899999999</v>
      </c>
      <c r="M24" s="21">
        <v>40815137.700000003</v>
      </c>
      <c r="N24" s="21">
        <v>43696891.799999997</v>
      </c>
      <c r="O24" s="28">
        <v>40748383.700000003</v>
      </c>
      <c r="P24" s="28">
        <v>43646596.899999999</v>
      </c>
      <c r="Q24" s="28">
        <v>40815137.700000003</v>
      </c>
      <c r="R24" s="28">
        <v>43696891.799999997</v>
      </c>
      <c r="S24" s="30">
        <f t="shared" si="6"/>
        <v>0</v>
      </c>
      <c r="T24" s="30">
        <f t="shared" si="7"/>
        <v>0</v>
      </c>
      <c r="U24" s="30">
        <f t="shared" si="8"/>
        <v>0</v>
      </c>
      <c r="V24" s="30">
        <f t="shared" si="9"/>
        <v>0</v>
      </c>
    </row>
    <row r="25" spans="1:22" ht="75.599999999999994" x14ac:dyDescent="0.45">
      <c r="A25" s="12" t="s">
        <v>41</v>
      </c>
      <c r="B25" s="19" t="s">
        <v>40</v>
      </c>
      <c r="C25" s="10">
        <v>71660.595000000001</v>
      </c>
      <c r="D25" s="10">
        <v>101620.595</v>
      </c>
      <c r="E25" s="10">
        <v>71660.595000000001</v>
      </c>
      <c r="F25" s="10">
        <v>101540.595</v>
      </c>
      <c r="G25" s="21">
        <f t="shared" si="2"/>
        <v>71660.600000000006</v>
      </c>
      <c r="H25" s="21">
        <f t="shared" si="3"/>
        <v>101620.6</v>
      </c>
      <c r="I25" s="21">
        <f t="shared" si="4"/>
        <v>71660.600000000006</v>
      </c>
      <c r="J25" s="21">
        <f t="shared" si="5"/>
        <v>101540.6</v>
      </c>
      <c r="K25" s="21">
        <v>71660.600000000006</v>
      </c>
      <c r="L25" s="21">
        <v>101620.6</v>
      </c>
      <c r="M25" s="21">
        <v>71660.600000000006</v>
      </c>
      <c r="N25" s="21">
        <v>101540.6</v>
      </c>
      <c r="O25" s="28">
        <v>71660.600000000006</v>
      </c>
      <c r="P25" s="28">
        <v>101620.6</v>
      </c>
      <c r="Q25" s="28">
        <v>71660.600000000006</v>
      </c>
      <c r="R25" s="28">
        <v>101540.6</v>
      </c>
      <c r="S25" s="30">
        <f t="shared" si="6"/>
        <v>0</v>
      </c>
      <c r="T25" s="30">
        <f t="shared" si="7"/>
        <v>0</v>
      </c>
      <c r="U25" s="30">
        <f t="shared" si="8"/>
        <v>0</v>
      </c>
      <c r="V25" s="30">
        <f t="shared" si="9"/>
        <v>0</v>
      </c>
    </row>
    <row r="26" spans="1:22" ht="75.599999999999994" x14ac:dyDescent="0.45">
      <c r="A26" s="12" t="s">
        <v>43</v>
      </c>
      <c r="B26" s="19" t="s">
        <v>42</v>
      </c>
      <c r="C26" s="10">
        <v>238441.50529999999</v>
      </c>
      <c r="D26" s="10">
        <v>174559.97659999999</v>
      </c>
      <c r="E26" s="10">
        <v>167483.49530000001</v>
      </c>
      <c r="F26" s="10">
        <v>102310.3544</v>
      </c>
      <c r="G26" s="21">
        <f t="shared" si="2"/>
        <v>238441.5</v>
      </c>
      <c r="H26" s="21">
        <f t="shared" si="3"/>
        <v>174560</v>
      </c>
      <c r="I26" s="21">
        <f t="shared" si="4"/>
        <v>167483.5</v>
      </c>
      <c r="J26" s="21">
        <f t="shared" si="5"/>
        <v>102310.39999999999</v>
      </c>
      <c r="K26" s="21">
        <v>238441.5</v>
      </c>
      <c r="L26" s="21">
        <v>174560</v>
      </c>
      <c r="M26" s="21">
        <v>167483.5</v>
      </c>
      <c r="N26" s="21">
        <v>102310.39999999999</v>
      </c>
      <c r="O26" s="28">
        <v>238441.5</v>
      </c>
      <c r="P26" s="28">
        <v>174560</v>
      </c>
      <c r="Q26" s="28">
        <v>167483.5</v>
      </c>
      <c r="R26" s="28">
        <v>102310.39999999999</v>
      </c>
      <c r="S26" s="30">
        <f t="shared" si="6"/>
        <v>0</v>
      </c>
      <c r="T26" s="30">
        <f t="shared" si="7"/>
        <v>0</v>
      </c>
      <c r="U26" s="30">
        <f t="shared" si="8"/>
        <v>0</v>
      </c>
      <c r="V26" s="30">
        <f t="shared" si="9"/>
        <v>0</v>
      </c>
    </row>
    <row r="27" spans="1:22" ht="50.4" x14ac:dyDescent="0.45">
      <c r="A27" s="12" t="s">
        <v>45</v>
      </c>
      <c r="B27" s="19" t="s">
        <v>44</v>
      </c>
      <c r="C27" s="10">
        <v>24.3</v>
      </c>
      <c r="D27" s="10">
        <v>1699.6094000000001</v>
      </c>
      <c r="E27" s="10">
        <v>0</v>
      </c>
      <c r="F27" s="10">
        <v>1616.0064</v>
      </c>
      <c r="G27" s="21">
        <f t="shared" si="2"/>
        <v>24.3</v>
      </c>
      <c r="H27" s="21">
        <f t="shared" si="3"/>
        <v>1699.6</v>
      </c>
      <c r="I27" s="21">
        <f t="shared" si="4"/>
        <v>0</v>
      </c>
      <c r="J27" s="21">
        <f t="shared" si="5"/>
        <v>1616</v>
      </c>
      <c r="K27" s="21">
        <v>24.3</v>
      </c>
      <c r="L27" s="21">
        <v>1699.6</v>
      </c>
      <c r="M27" s="21">
        <v>0</v>
      </c>
      <c r="N27" s="21">
        <v>1616</v>
      </c>
      <c r="O27" s="29">
        <v>24.3</v>
      </c>
      <c r="P27" s="28">
        <v>1699.6</v>
      </c>
      <c r="Q27" s="29">
        <v>0</v>
      </c>
      <c r="R27" s="28">
        <v>1616</v>
      </c>
      <c r="S27" s="30">
        <f t="shared" si="6"/>
        <v>0</v>
      </c>
      <c r="T27" s="30">
        <f t="shared" si="7"/>
        <v>0</v>
      </c>
      <c r="U27" s="30">
        <f t="shared" si="8"/>
        <v>0</v>
      </c>
      <c r="V27" s="30">
        <f t="shared" si="9"/>
        <v>0</v>
      </c>
    </row>
    <row r="28" spans="1:22" ht="176.4" x14ac:dyDescent="0.45">
      <c r="A28" s="12" t="s">
        <v>47</v>
      </c>
      <c r="B28" s="19" t="s">
        <v>46</v>
      </c>
      <c r="C28" s="10">
        <v>10667.275299999999</v>
      </c>
      <c r="D28" s="10">
        <v>316625.24280000001</v>
      </c>
      <c r="E28" s="10">
        <v>2450.2516000000001</v>
      </c>
      <c r="F28" s="10">
        <v>1562817.1274999999</v>
      </c>
      <c r="G28" s="21">
        <f t="shared" si="2"/>
        <v>10667.3</v>
      </c>
      <c r="H28" s="21">
        <f t="shared" si="3"/>
        <v>316625.2</v>
      </c>
      <c r="I28" s="21">
        <f t="shared" si="4"/>
        <v>2450.3000000000002</v>
      </c>
      <c r="J28" s="21">
        <f t="shared" si="5"/>
        <v>1562817.1</v>
      </c>
      <c r="K28" s="21">
        <v>10667.3</v>
      </c>
      <c r="L28" s="21">
        <v>316625.2</v>
      </c>
      <c r="M28" s="21">
        <v>2450.3000000000002</v>
      </c>
      <c r="N28" s="21">
        <v>1562817.1</v>
      </c>
      <c r="O28" s="28">
        <v>10667.3</v>
      </c>
      <c r="P28" s="28">
        <v>316625.2</v>
      </c>
      <c r="Q28" s="28">
        <v>2450.3000000000002</v>
      </c>
      <c r="R28" s="28">
        <v>1562817.1</v>
      </c>
      <c r="S28" s="30">
        <f t="shared" si="6"/>
        <v>0</v>
      </c>
      <c r="T28" s="30">
        <f t="shared" si="7"/>
        <v>0</v>
      </c>
      <c r="U28" s="30">
        <f t="shared" si="8"/>
        <v>0</v>
      </c>
      <c r="V28" s="30">
        <f t="shared" si="9"/>
        <v>0</v>
      </c>
    </row>
    <row r="29" spans="1:22" ht="126" x14ac:dyDescent="0.45">
      <c r="A29" s="12" t="s">
        <v>49</v>
      </c>
      <c r="B29" s="19" t="s">
        <v>48</v>
      </c>
      <c r="C29" s="10">
        <v>-67773.783800000005</v>
      </c>
      <c r="D29" s="10">
        <v>-209001.08180000001</v>
      </c>
      <c r="E29" s="10">
        <v>-66336.076000000001</v>
      </c>
      <c r="F29" s="10">
        <v>-209001.08180000001</v>
      </c>
      <c r="G29" s="21">
        <f t="shared" si="2"/>
        <v>-67773.8</v>
      </c>
      <c r="H29" s="21">
        <f t="shared" si="3"/>
        <v>-209001.1</v>
      </c>
      <c r="I29" s="21">
        <f t="shared" si="4"/>
        <v>-66336.100000000006</v>
      </c>
      <c r="J29" s="21">
        <f t="shared" si="5"/>
        <v>-209001.1</v>
      </c>
      <c r="K29" s="21">
        <v>-67773.8</v>
      </c>
      <c r="L29" s="21">
        <v>-209001.1</v>
      </c>
      <c r="M29" s="21">
        <v>-66336.100000000006</v>
      </c>
      <c r="N29" s="21">
        <v>-209001.1</v>
      </c>
      <c r="O29" s="28">
        <v>-67773.8</v>
      </c>
      <c r="P29" s="28">
        <v>-209001.1</v>
      </c>
      <c r="Q29" s="28">
        <v>-66336.100000000006</v>
      </c>
      <c r="R29" s="28">
        <v>-209001.1</v>
      </c>
      <c r="S29" s="30">
        <f t="shared" si="6"/>
        <v>0</v>
      </c>
      <c r="T29" s="30">
        <f t="shared" si="7"/>
        <v>0</v>
      </c>
      <c r="U29" s="30">
        <f t="shared" si="8"/>
        <v>0</v>
      </c>
      <c r="V29" s="30">
        <f t="shared" si="9"/>
        <v>0</v>
      </c>
    </row>
    <row r="30" spans="1:22" ht="65.400000000000006" customHeight="1" x14ac:dyDescent="0.45">
      <c r="A30" s="15" t="s">
        <v>95</v>
      </c>
      <c r="B30" s="16" t="s">
        <v>90</v>
      </c>
      <c r="C30" s="11">
        <v>380995199.51620001</v>
      </c>
      <c r="D30" s="11">
        <v>208116072.19569999</v>
      </c>
      <c r="E30" s="11">
        <v>326400177.35470003</v>
      </c>
      <c r="F30" s="11">
        <v>178652457.93090001</v>
      </c>
      <c r="G30" s="21">
        <f t="shared" si="2"/>
        <v>380995199.5</v>
      </c>
      <c r="H30" s="21">
        <f t="shared" si="3"/>
        <v>208116072.19999999</v>
      </c>
      <c r="I30" s="21">
        <f t="shared" si="4"/>
        <v>326400177.39999998</v>
      </c>
      <c r="J30" s="21">
        <f t="shared" si="5"/>
        <v>178652457.90000001</v>
      </c>
      <c r="K30" s="21">
        <v>380995199.5</v>
      </c>
      <c r="L30" s="21">
        <v>208116072.19999999</v>
      </c>
      <c r="M30" s="21">
        <v>326400177.39999998</v>
      </c>
      <c r="N30" s="21">
        <v>178652457.90000001</v>
      </c>
      <c r="O30" s="28">
        <v>380995199.5</v>
      </c>
      <c r="P30" s="28">
        <v>208116072.19999999</v>
      </c>
      <c r="Q30" s="28">
        <v>326400177.39999998</v>
      </c>
      <c r="R30" s="28">
        <v>178652457.90000001</v>
      </c>
      <c r="S30" s="30">
        <f t="shared" si="6"/>
        <v>0</v>
      </c>
      <c r="T30" s="30">
        <f t="shared" si="7"/>
        <v>0</v>
      </c>
      <c r="U30" s="30">
        <f t="shared" si="8"/>
        <v>0</v>
      </c>
      <c r="V30" s="30">
        <f t="shared" si="9"/>
        <v>0</v>
      </c>
    </row>
    <row r="31" spans="1:22" ht="40.200000000000003" customHeight="1" x14ac:dyDescent="0.45">
      <c r="A31" s="12" t="s">
        <v>52</v>
      </c>
      <c r="B31" s="19" t="s">
        <v>51</v>
      </c>
      <c r="C31" s="10">
        <v>29259094.136100002</v>
      </c>
      <c r="D31" s="10">
        <f>11097069.2526-0.1</f>
        <v>11097069.1526</v>
      </c>
      <c r="E31" s="10">
        <f>17793512.2696-0.1</f>
        <v>17793512.169599999</v>
      </c>
      <c r="F31" s="10">
        <v>6426440.7066000002</v>
      </c>
      <c r="G31" s="21">
        <f t="shared" si="2"/>
        <v>29259094.100000001</v>
      </c>
      <c r="H31" s="21">
        <f t="shared" si="3"/>
        <v>11097069.199999999</v>
      </c>
      <c r="I31" s="21">
        <f t="shared" si="4"/>
        <v>17793512.199999999</v>
      </c>
      <c r="J31" s="21">
        <f t="shared" si="5"/>
        <v>6426440.7000000002</v>
      </c>
      <c r="K31" s="21">
        <v>29259094.100000001</v>
      </c>
      <c r="L31" s="21">
        <v>11097069.199999999</v>
      </c>
      <c r="M31" s="21">
        <v>17793512.199999999</v>
      </c>
      <c r="N31" s="21">
        <v>6426440.7000000002</v>
      </c>
      <c r="O31" s="28">
        <v>29259094.100000001</v>
      </c>
      <c r="P31" s="28">
        <v>11097069.199999999</v>
      </c>
      <c r="Q31" s="28">
        <v>17793512.199999999</v>
      </c>
      <c r="R31" s="28">
        <v>6426440.7000000002</v>
      </c>
      <c r="S31" s="30">
        <f t="shared" si="6"/>
        <v>0</v>
      </c>
      <c r="T31" s="30">
        <f t="shared" si="7"/>
        <v>0</v>
      </c>
      <c r="U31" s="30">
        <f t="shared" si="8"/>
        <v>0</v>
      </c>
      <c r="V31" s="30">
        <f t="shared" si="9"/>
        <v>0</v>
      </c>
    </row>
    <row r="32" spans="1:22" ht="75.599999999999994" x14ac:dyDescent="0.45">
      <c r="A32" s="12" t="s">
        <v>54</v>
      </c>
      <c r="B32" s="19" t="s">
        <v>53</v>
      </c>
      <c r="C32" s="10">
        <v>36717</v>
      </c>
      <c r="D32" s="10">
        <v>36717</v>
      </c>
      <c r="E32" s="10">
        <v>831013.8</v>
      </c>
      <c r="F32" s="10">
        <f>682724.2441+0.1</f>
        <v>682724.34409999999</v>
      </c>
      <c r="G32" s="21">
        <f t="shared" si="2"/>
        <v>36717</v>
      </c>
      <c r="H32" s="21">
        <f t="shared" si="3"/>
        <v>36717</v>
      </c>
      <c r="I32" s="21">
        <f t="shared" si="4"/>
        <v>831013.8</v>
      </c>
      <c r="J32" s="21">
        <f t="shared" si="5"/>
        <v>682724.3</v>
      </c>
      <c r="K32" s="21">
        <v>36717</v>
      </c>
      <c r="L32" s="21">
        <v>36717</v>
      </c>
      <c r="M32" s="21">
        <v>831013.8</v>
      </c>
      <c r="N32" s="21">
        <v>682724.3</v>
      </c>
      <c r="O32" s="28">
        <v>36717</v>
      </c>
      <c r="P32" s="28">
        <v>36717</v>
      </c>
      <c r="Q32" s="28">
        <v>831013.8</v>
      </c>
      <c r="R32" s="28">
        <v>682724.3</v>
      </c>
      <c r="S32" s="31">
        <f t="shared" si="6"/>
        <v>0</v>
      </c>
      <c r="T32" s="31">
        <f t="shared" si="7"/>
        <v>0</v>
      </c>
      <c r="U32" s="30">
        <f t="shared" si="8"/>
        <v>0</v>
      </c>
      <c r="V32" s="30">
        <f t="shared" si="9"/>
        <v>0</v>
      </c>
    </row>
    <row r="33" spans="1:22" ht="25.8" x14ac:dyDescent="0.45">
      <c r="A33" s="12" t="s">
        <v>56</v>
      </c>
      <c r="B33" s="19" t="s">
        <v>55</v>
      </c>
      <c r="C33" s="10">
        <v>193647.78320000001</v>
      </c>
      <c r="D33" s="10">
        <v>112906.4761</v>
      </c>
      <c r="E33" s="10">
        <v>193647.78320000001</v>
      </c>
      <c r="F33" s="10">
        <v>127443.37699999999</v>
      </c>
      <c r="G33" s="21">
        <f t="shared" si="2"/>
        <v>193647.8</v>
      </c>
      <c r="H33" s="21">
        <f t="shared" si="3"/>
        <v>112906.5</v>
      </c>
      <c r="I33" s="21">
        <f t="shared" si="4"/>
        <v>193647.8</v>
      </c>
      <c r="J33" s="21">
        <f t="shared" si="5"/>
        <v>127443.4</v>
      </c>
      <c r="K33" s="21">
        <v>193647.8</v>
      </c>
      <c r="L33" s="21">
        <v>112906.5</v>
      </c>
      <c r="M33" s="21">
        <v>193647.8</v>
      </c>
      <c r="N33" s="21">
        <v>127443.4</v>
      </c>
      <c r="O33" s="28">
        <v>193647.8</v>
      </c>
      <c r="P33" s="28">
        <v>112906.5</v>
      </c>
      <c r="Q33" s="28">
        <v>193647.8</v>
      </c>
      <c r="R33" s="28">
        <v>127443.4</v>
      </c>
      <c r="S33" s="30">
        <f t="shared" si="6"/>
        <v>0</v>
      </c>
      <c r="T33" s="30">
        <f t="shared" si="7"/>
        <v>0</v>
      </c>
      <c r="U33" s="30">
        <f t="shared" si="8"/>
        <v>0</v>
      </c>
      <c r="V33" s="30">
        <f t="shared" si="9"/>
        <v>0</v>
      </c>
    </row>
    <row r="34" spans="1:22" ht="75.599999999999994" x14ac:dyDescent="0.45">
      <c r="A34" s="12" t="s">
        <v>54</v>
      </c>
      <c r="B34" s="19" t="s">
        <v>57</v>
      </c>
      <c r="C34" s="10">
        <v>0</v>
      </c>
      <c r="D34" s="10">
        <v>0</v>
      </c>
      <c r="E34" s="10">
        <v>94192.5</v>
      </c>
      <c r="F34" s="10">
        <v>69143.887100000007</v>
      </c>
      <c r="G34" s="21">
        <f t="shared" si="2"/>
        <v>0</v>
      </c>
      <c r="H34" s="21">
        <f t="shared" si="3"/>
        <v>0</v>
      </c>
      <c r="I34" s="21">
        <f t="shared" si="4"/>
        <v>94192.5</v>
      </c>
      <c r="J34" s="21">
        <f t="shared" si="5"/>
        <v>69143.899999999994</v>
      </c>
      <c r="K34" s="21">
        <v>0</v>
      </c>
      <c r="L34" s="21">
        <v>0</v>
      </c>
      <c r="M34" s="21">
        <v>94192.5</v>
      </c>
      <c r="N34" s="21">
        <v>69143.899999999994</v>
      </c>
      <c r="O34" s="29">
        <v>0</v>
      </c>
      <c r="P34" s="29">
        <v>0</v>
      </c>
      <c r="Q34" s="28">
        <v>94192.5</v>
      </c>
      <c r="R34" s="28">
        <v>69143.899999999994</v>
      </c>
      <c r="S34" s="30">
        <f t="shared" si="6"/>
        <v>0</v>
      </c>
      <c r="T34" s="30">
        <f t="shared" si="7"/>
        <v>0</v>
      </c>
      <c r="U34" s="30">
        <f t="shared" si="8"/>
        <v>0</v>
      </c>
      <c r="V34" s="30">
        <f t="shared" si="9"/>
        <v>0</v>
      </c>
    </row>
    <row r="35" spans="1:22" ht="75.599999999999994" x14ac:dyDescent="0.45">
      <c r="A35" s="12" t="s">
        <v>59</v>
      </c>
      <c r="B35" s="19" t="s">
        <v>58</v>
      </c>
      <c r="C35" s="10">
        <v>2700698.7053999999</v>
      </c>
      <c r="D35" s="10">
        <v>1426877.3981999999</v>
      </c>
      <c r="E35" s="10">
        <v>2108652.5797999999</v>
      </c>
      <c r="F35" s="10">
        <v>1055033.6801</v>
      </c>
      <c r="G35" s="21">
        <f t="shared" si="2"/>
        <v>2700698.7</v>
      </c>
      <c r="H35" s="21">
        <f t="shared" si="3"/>
        <v>1426877.4</v>
      </c>
      <c r="I35" s="21">
        <f t="shared" si="4"/>
        <v>2108652.6</v>
      </c>
      <c r="J35" s="21">
        <f t="shared" si="5"/>
        <v>1055033.7</v>
      </c>
      <c r="K35" s="21">
        <v>2700698.7</v>
      </c>
      <c r="L35" s="21">
        <v>1426877.4</v>
      </c>
      <c r="M35" s="21">
        <v>2108652.6</v>
      </c>
      <c r="N35" s="21">
        <v>1055033.7</v>
      </c>
      <c r="O35" s="28">
        <v>2700698.7</v>
      </c>
      <c r="P35" s="28">
        <v>1426877.4</v>
      </c>
      <c r="Q35" s="28">
        <v>2108652.6</v>
      </c>
      <c r="R35" s="28">
        <v>1055033.7</v>
      </c>
      <c r="S35" s="30">
        <f t="shared" si="6"/>
        <v>0</v>
      </c>
      <c r="T35" s="30">
        <f t="shared" si="7"/>
        <v>0</v>
      </c>
      <c r="U35" s="30">
        <f t="shared" si="8"/>
        <v>0</v>
      </c>
      <c r="V35" s="30">
        <f t="shared" si="9"/>
        <v>0</v>
      </c>
    </row>
    <row r="36" spans="1:22" ht="25.8" x14ac:dyDescent="0.45">
      <c r="A36" s="12" t="s">
        <v>61</v>
      </c>
      <c r="B36" s="19" t="s">
        <v>60</v>
      </c>
      <c r="C36" s="10">
        <v>96056549.642399997</v>
      </c>
      <c r="D36" s="10">
        <v>46543278.3072</v>
      </c>
      <c r="E36" s="10">
        <v>90032378.570199996</v>
      </c>
      <c r="F36" s="10">
        <v>43088914.9111</v>
      </c>
      <c r="G36" s="21">
        <f t="shared" si="2"/>
        <v>96056549.599999994</v>
      </c>
      <c r="H36" s="21">
        <f t="shared" si="3"/>
        <v>46543278.299999997</v>
      </c>
      <c r="I36" s="21">
        <f t="shared" si="4"/>
        <v>90032378.599999994</v>
      </c>
      <c r="J36" s="21">
        <f t="shared" si="5"/>
        <v>43088914.899999999</v>
      </c>
      <c r="K36" s="21">
        <v>96056549.599999994</v>
      </c>
      <c r="L36" s="21">
        <v>46543278.299999997</v>
      </c>
      <c r="M36" s="21">
        <v>90032378.599999994</v>
      </c>
      <c r="N36" s="21">
        <v>43088914.899999999</v>
      </c>
      <c r="O36" s="28">
        <v>96056549.599999994</v>
      </c>
      <c r="P36" s="28">
        <v>46543278.299999997</v>
      </c>
      <c r="Q36" s="28">
        <v>90032378.599999994</v>
      </c>
      <c r="R36" s="28">
        <v>43088914.899999999</v>
      </c>
      <c r="S36" s="30">
        <f t="shared" ref="S36:S56" si="10">SUM(K36-O36)</f>
        <v>0</v>
      </c>
      <c r="T36" s="30">
        <f t="shared" ref="T36:T56" si="11">SUM(L36-P36)</f>
        <v>0</v>
      </c>
      <c r="U36" s="30">
        <f t="shared" ref="U36:U56" si="12">SUM(M36-Q36)</f>
        <v>0</v>
      </c>
      <c r="V36" s="30">
        <f t="shared" ref="V36:V56" si="13">SUM(N36-R36)</f>
        <v>0</v>
      </c>
    </row>
    <row r="37" spans="1:22" ht="75.599999999999994" x14ac:dyDescent="0.45">
      <c r="A37" s="12" t="s">
        <v>54</v>
      </c>
      <c r="B37" s="19" t="s">
        <v>62</v>
      </c>
      <c r="C37" s="10">
        <v>0</v>
      </c>
      <c r="D37" s="10">
        <v>0</v>
      </c>
      <c r="E37" s="10">
        <v>936640.09600000002</v>
      </c>
      <c r="F37" s="10">
        <v>779485.44059999997</v>
      </c>
      <c r="G37" s="21">
        <f t="shared" si="2"/>
        <v>0</v>
      </c>
      <c r="H37" s="21">
        <f t="shared" si="3"/>
        <v>0</v>
      </c>
      <c r="I37" s="21">
        <f t="shared" si="4"/>
        <v>936640.1</v>
      </c>
      <c r="J37" s="21">
        <f t="shared" si="5"/>
        <v>779485.4</v>
      </c>
      <c r="K37" s="21">
        <v>0</v>
      </c>
      <c r="L37" s="21">
        <v>0</v>
      </c>
      <c r="M37" s="21">
        <v>936640.1</v>
      </c>
      <c r="N37" s="21">
        <v>779485.4</v>
      </c>
      <c r="O37" s="29">
        <v>0</v>
      </c>
      <c r="P37" s="29">
        <v>0</v>
      </c>
      <c r="Q37" s="28">
        <v>936640.1</v>
      </c>
      <c r="R37" s="28">
        <v>779485.4</v>
      </c>
      <c r="S37" s="30">
        <f t="shared" si="10"/>
        <v>0</v>
      </c>
      <c r="T37" s="30">
        <f t="shared" si="11"/>
        <v>0</v>
      </c>
      <c r="U37" s="30">
        <f t="shared" si="12"/>
        <v>0</v>
      </c>
      <c r="V37" s="30">
        <f t="shared" si="13"/>
        <v>0</v>
      </c>
    </row>
    <row r="38" spans="1:22" ht="50.4" x14ac:dyDescent="0.45">
      <c r="A38" s="12" t="s">
        <v>64</v>
      </c>
      <c r="B38" s="19" t="s">
        <v>63</v>
      </c>
      <c r="C38" s="10">
        <v>19641801.452300001</v>
      </c>
      <c r="D38" s="10">
        <v>8102207.9205</v>
      </c>
      <c r="E38" s="10">
        <v>13589374.381999999</v>
      </c>
      <c r="F38" s="10">
        <v>5128792.3975999998</v>
      </c>
      <c r="G38" s="21">
        <f t="shared" si="2"/>
        <v>19641801.5</v>
      </c>
      <c r="H38" s="21">
        <f t="shared" si="3"/>
        <v>8102207.9000000004</v>
      </c>
      <c r="I38" s="21">
        <f t="shared" si="4"/>
        <v>13589374.4</v>
      </c>
      <c r="J38" s="21">
        <f t="shared" si="5"/>
        <v>5128792.4000000004</v>
      </c>
      <c r="K38" s="21">
        <v>19641801.5</v>
      </c>
      <c r="L38" s="21">
        <v>8102207.9000000004</v>
      </c>
      <c r="M38" s="21">
        <v>13589374.4</v>
      </c>
      <c r="N38" s="21">
        <v>5128792.4000000004</v>
      </c>
      <c r="O38" s="28">
        <v>19641801.5</v>
      </c>
      <c r="P38" s="28">
        <v>8102207.9000000004</v>
      </c>
      <c r="Q38" s="28">
        <v>13589374.4</v>
      </c>
      <c r="R38" s="28">
        <v>5128792.4000000004</v>
      </c>
      <c r="S38" s="30">
        <f t="shared" si="10"/>
        <v>0</v>
      </c>
      <c r="T38" s="30">
        <f t="shared" si="11"/>
        <v>0</v>
      </c>
      <c r="U38" s="30">
        <f t="shared" si="12"/>
        <v>0</v>
      </c>
      <c r="V38" s="30">
        <f t="shared" si="13"/>
        <v>0</v>
      </c>
    </row>
    <row r="39" spans="1:22" ht="75.599999999999994" x14ac:dyDescent="0.45">
      <c r="A39" s="12" t="s">
        <v>54</v>
      </c>
      <c r="B39" s="19" t="s">
        <v>65</v>
      </c>
      <c r="C39" s="10">
        <v>0</v>
      </c>
      <c r="D39" s="10">
        <v>0</v>
      </c>
      <c r="E39" s="10">
        <v>1897267.5882000001</v>
      </c>
      <c r="F39" s="10">
        <v>295911.3885</v>
      </c>
      <c r="G39" s="21">
        <f t="shared" si="2"/>
        <v>0</v>
      </c>
      <c r="H39" s="21">
        <f t="shared" si="3"/>
        <v>0</v>
      </c>
      <c r="I39" s="21">
        <f t="shared" si="4"/>
        <v>1897267.6</v>
      </c>
      <c r="J39" s="21">
        <f t="shared" si="5"/>
        <v>295911.40000000002</v>
      </c>
      <c r="K39" s="21">
        <v>0</v>
      </c>
      <c r="L39" s="21">
        <v>0</v>
      </c>
      <c r="M39" s="21">
        <v>1897267.6</v>
      </c>
      <c r="N39" s="21">
        <v>295911.40000000002</v>
      </c>
      <c r="O39" s="29">
        <v>0</v>
      </c>
      <c r="P39" s="29">
        <v>0</v>
      </c>
      <c r="Q39" s="28">
        <v>1897267.6</v>
      </c>
      <c r="R39" s="28">
        <v>295911.40000000002</v>
      </c>
      <c r="S39" s="30">
        <f t="shared" si="10"/>
        <v>0</v>
      </c>
      <c r="T39" s="30">
        <f t="shared" si="11"/>
        <v>0</v>
      </c>
      <c r="U39" s="30">
        <f t="shared" si="12"/>
        <v>0</v>
      </c>
      <c r="V39" s="30">
        <f t="shared" si="13"/>
        <v>0</v>
      </c>
    </row>
    <row r="40" spans="1:22" ht="25.8" x14ac:dyDescent="0.45">
      <c r="A40" s="12" t="s">
        <v>67</v>
      </c>
      <c r="B40" s="19" t="s">
        <v>66</v>
      </c>
      <c r="C40" s="10">
        <v>3215939.3648999999</v>
      </c>
      <c r="D40" s="10">
        <v>1274677.1151999999</v>
      </c>
      <c r="E40" s="10">
        <v>2994014.0189</v>
      </c>
      <c r="F40" s="10">
        <v>1214180.1736999999</v>
      </c>
      <c r="G40" s="21">
        <f t="shared" si="2"/>
        <v>3215939.4</v>
      </c>
      <c r="H40" s="21">
        <f t="shared" si="3"/>
        <v>1274677.1000000001</v>
      </c>
      <c r="I40" s="21">
        <f t="shared" si="4"/>
        <v>2994014</v>
      </c>
      <c r="J40" s="21">
        <f t="shared" si="5"/>
        <v>1214180.2</v>
      </c>
      <c r="K40" s="21">
        <v>3215939.4</v>
      </c>
      <c r="L40" s="21">
        <v>1274677.1000000001</v>
      </c>
      <c r="M40" s="21">
        <v>2994014</v>
      </c>
      <c r="N40" s="21">
        <v>1214180.2</v>
      </c>
      <c r="O40" s="28">
        <v>3215939.4</v>
      </c>
      <c r="P40" s="28">
        <v>1274677.1000000001</v>
      </c>
      <c r="Q40" s="28">
        <v>2994014</v>
      </c>
      <c r="R40" s="28">
        <v>1214180.2</v>
      </c>
      <c r="S40" s="30">
        <f t="shared" si="10"/>
        <v>0</v>
      </c>
      <c r="T40" s="30">
        <f t="shared" si="11"/>
        <v>0</v>
      </c>
      <c r="U40" s="30">
        <f t="shared" si="12"/>
        <v>0</v>
      </c>
      <c r="V40" s="30">
        <f t="shared" si="13"/>
        <v>0</v>
      </c>
    </row>
    <row r="41" spans="1:22" ht="75.599999999999994" x14ac:dyDescent="0.45">
      <c r="A41" s="12" t="s">
        <v>54</v>
      </c>
      <c r="B41" s="19" t="s">
        <v>68</v>
      </c>
      <c r="C41" s="10">
        <v>0</v>
      </c>
      <c r="D41" s="10">
        <v>0</v>
      </c>
      <c r="E41" s="10">
        <v>7644.49</v>
      </c>
      <c r="F41" s="10">
        <v>0</v>
      </c>
      <c r="G41" s="21">
        <f t="shared" si="2"/>
        <v>0</v>
      </c>
      <c r="H41" s="21">
        <f t="shared" si="3"/>
        <v>0</v>
      </c>
      <c r="I41" s="21">
        <f t="shared" si="4"/>
        <v>7644.5</v>
      </c>
      <c r="J41" s="21">
        <f t="shared" si="5"/>
        <v>0</v>
      </c>
      <c r="K41" s="21">
        <v>0</v>
      </c>
      <c r="L41" s="21">
        <v>0</v>
      </c>
      <c r="M41" s="21">
        <v>7644.5</v>
      </c>
      <c r="N41" s="21">
        <v>0</v>
      </c>
      <c r="O41" s="29">
        <v>0</v>
      </c>
      <c r="P41" s="29">
        <v>0</v>
      </c>
      <c r="Q41" s="28">
        <v>7644.5</v>
      </c>
      <c r="R41" s="29">
        <v>0</v>
      </c>
      <c r="S41" s="30">
        <f t="shared" si="10"/>
        <v>0</v>
      </c>
      <c r="T41" s="30">
        <f t="shared" si="11"/>
        <v>0</v>
      </c>
      <c r="U41" s="30">
        <f t="shared" si="12"/>
        <v>0</v>
      </c>
      <c r="V41" s="30">
        <f t="shared" si="13"/>
        <v>0</v>
      </c>
    </row>
    <row r="42" spans="1:22" ht="25.8" x14ac:dyDescent="0.45">
      <c r="A42" s="12" t="s">
        <v>70</v>
      </c>
      <c r="B42" s="19" t="s">
        <v>69</v>
      </c>
      <c r="C42" s="10">
        <v>107925690.84</v>
      </c>
      <c r="D42" s="10">
        <v>65677597.295400001</v>
      </c>
      <c r="E42" s="10">
        <v>78243969.405499995</v>
      </c>
      <c r="F42" s="10">
        <f>45671431.5606-0.1</f>
        <v>45671431.460599996</v>
      </c>
      <c r="G42" s="21">
        <f t="shared" si="2"/>
        <v>107925690.8</v>
      </c>
      <c r="H42" s="21">
        <f t="shared" si="3"/>
        <v>65677597.299999997</v>
      </c>
      <c r="I42" s="21">
        <f t="shared" si="4"/>
        <v>78243969.400000006</v>
      </c>
      <c r="J42" s="21">
        <f t="shared" si="5"/>
        <v>45671431.5</v>
      </c>
      <c r="K42" s="21">
        <v>107925690.8</v>
      </c>
      <c r="L42" s="21">
        <v>65677597.299999997</v>
      </c>
      <c r="M42" s="21">
        <v>78243969.400000006</v>
      </c>
      <c r="N42" s="21">
        <v>45671431.5</v>
      </c>
      <c r="O42" s="28">
        <v>107925690.8</v>
      </c>
      <c r="P42" s="28">
        <v>65677597.299999997</v>
      </c>
      <c r="Q42" s="28">
        <v>78243969.400000006</v>
      </c>
      <c r="R42" s="28">
        <v>45671431.5</v>
      </c>
      <c r="S42" s="30">
        <f t="shared" si="10"/>
        <v>0</v>
      </c>
      <c r="T42" s="30">
        <f t="shared" si="11"/>
        <v>0</v>
      </c>
      <c r="U42" s="30">
        <f t="shared" si="12"/>
        <v>0</v>
      </c>
      <c r="V42" s="30">
        <f t="shared" si="13"/>
        <v>0</v>
      </c>
    </row>
    <row r="43" spans="1:22" ht="75.599999999999994" x14ac:dyDescent="0.45">
      <c r="A43" s="12" t="s">
        <v>54</v>
      </c>
      <c r="B43" s="19" t="s">
        <v>71</v>
      </c>
      <c r="C43" s="10">
        <v>0</v>
      </c>
      <c r="D43" s="10">
        <v>0</v>
      </c>
      <c r="E43" s="10">
        <v>30422791.879999999</v>
      </c>
      <c r="F43" s="10">
        <v>21601591.642999999</v>
      </c>
      <c r="G43" s="21">
        <f t="shared" si="2"/>
        <v>0</v>
      </c>
      <c r="H43" s="21">
        <f t="shared" si="3"/>
        <v>0</v>
      </c>
      <c r="I43" s="21">
        <f t="shared" si="4"/>
        <v>30422791.899999999</v>
      </c>
      <c r="J43" s="21">
        <f t="shared" si="5"/>
        <v>21601591.600000001</v>
      </c>
      <c r="K43" s="21">
        <v>0</v>
      </c>
      <c r="L43" s="21">
        <v>0</v>
      </c>
      <c r="M43" s="21">
        <v>30422791.899999999</v>
      </c>
      <c r="N43" s="21">
        <v>21601591.600000001</v>
      </c>
      <c r="O43" s="29">
        <v>0</v>
      </c>
      <c r="P43" s="29">
        <v>0</v>
      </c>
      <c r="Q43" s="28">
        <v>30422791.899999999</v>
      </c>
      <c r="R43" s="28">
        <v>21601591.600000001</v>
      </c>
      <c r="S43" s="30">
        <f t="shared" si="10"/>
        <v>0</v>
      </c>
      <c r="T43" s="30">
        <f t="shared" si="11"/>
        <v>0</v>
      </c>
      <c r="U43" s="30">
        <f t="shared" si="12"/>
        <v>0</v>
      </c>
      <c r="V43" s="30">
        <f t="shared" si="13"/>
        <v>0</v>
      </c>
    </row>
    <row r="44" spans="1:22" ht="25.8" x14ac:dyDescent="0.45">
      <c r="A44" s="12" t="s">
        <v>73</v>
      </c>
      <c r="B44" s="19" t="s">
        <v>72</v>
      </c>
      <c r="C44" s="10">
        <v>16298483.115499999</v>
      </c>
      <c r="D44" s="10">
        <v>9932257.1318999995</v>
      </c>
      <c r="E44" s="10">
        <v>10169965.1022</v>
      </c>
      <c r="F44" s="10">
        <v>5506179.3711000001</v>
      </c>
      <c r="G44" s="21">
        <f t="shared" si="2"/>
        <v>16298483.1</v>
      </c>
      <c r="H44" s="21">
        <f t="shared" si="3"/>
        <v>9932257.0999999996</v>
      </c>
      <c r="I44" s="21">
        <f t="shared" si="4"/>
        <v>10169965.1</v>
      </c>
      <c r="J44" s="21">
        <f t="shared" si="5"/>
        <v>5506179.4000000004</v>
      </c>
      <c r="K44" s="21">
        <v>16298483.1</v>
      </c>
      <c r="L44" s="21">
        <v>9932257.0999999996</v>
      </c>
      <c r="M44" s="21">
        <v>10169965.1</v>
      </c>
      <c r="N44" s="21">
        <v>5506179.4000000004</v>
      </c>
      <c r="O44" s="28">
        <v>16298483.1</v>
      </c>
      <c r="P44" s="28">
        <v>9932257.0999999996</v>
      </c>
      <c r="Q44" s="28">
        <v>10169965.1</v>
      </c>
      <c r="R44" s="28">
        <v>5506179.4000000004</v>
      </c>
      <c r="S44" s="30">
        <f t="shared" si="10"/>
        <v>0</v>
      </c>
      <c r="T44" s="30">
        <f t="shared" si="11"/>
        <v>0</v>
      </c>
      <c r="U44" s="30">
        <f t="shared" si="12"/>
        <v>0</v>
      </c>
      <c r="V44" s="30">
        <f t="shared" si="13"/>
        <v>0</v>
      </c>
    </row>
    <row r="45" spans="1:22" ht="75.599999999999994" x14ac:dyDescent="0.45">
      <c r="A45" s="12" t="s">
        <v>54</v>
      </c>
      <c r="B45" s="19" t="s">
        <v>74</v>
      </c>
      <c r="C45" s="10">
        <v>0</v>
      </c>
      <c r="D45" s="10">
        <v>3500</v>
      </c>
      <c r="E45" s="10">
        <v>497367.36</v>
      </c>
      <c r="F45" s="10">
        <v>150996.48079999999</v>
      </c>
      <c r="G45" s="21">
        <f t="shared" si="2"/>
        <v>0</v>
      </c>
      <c r="H45" s="21">
        <f t="shared" si="3"/>
        <v>3500</v>
      </c>
      <c r="I45" s="21">
        <f t="shared" si="4"/>
        <v>497367.4</v>
      </c>
      <c r="J45" s="21">
        <f t="shared" si="5"/>
        <v>150996.5</v>
      </c>
      <c r="K45" s="21">
        <v>0</v>
      </c>
      <c r="L45" s="21">
        <v>3500</v>
      </c>
      <c r="M45" s="21">
        <v>497367.4</v>
      </c>
      <c r="N45" s="21">
        <v>150996.5</v>
      </c>
      <c r="O45" s="29">
        <v>0</v>
      </c>
      <c r="P45" s="28">
        <v>3500</v>
      </c>
      <c r="Q45" s="28">
        <v>497367.4</v>
      </c>
      <c r="R45" s="28">
        <v>150996.5</v>
      </c>
      <c r="S45" s="30">
        <f t="shared" si="10"/>
        <v>0</v>
      </c>
      <c r="T45" s="30">
        <f t="shared" si="11"/>
        <v>0</v>
      </c>
      <c r="U45" s="30">
        <f t="shared" si="12"/>
        <v>0</v>
      </c>
      <c r="V45" s="30">
        <f t="shared" si="13"/>
        <v>0</v>
      </c>
    </row>
    <row r="46" spans="1:22" ht="25.8" x14ac:dyDescent="0.45">
      <c r="A46" s="12" t="s">
        <v>76</v>
      </c>
      <c r="B46" s="19" t="s">
        <v>75</v>
      </c>
      <c r="C46" s="10">
        <v>35920260.296499997</v>
      </c>
      <c r="D46" s="10">
        <v>22296274.282000002</v>
      </c>
      <c r="E46" s="10">
        <v>35919220.8781</v>
      </c>
      <c r="F46" s="10">
        <v>22304621.141199999</v>
      </c>
      <c r="G46" s="21">
        <f t="shared" si="2"/>
        <v>35920260.299999997</v>
      </c>
      <c r="H46" s="21">
        <f t="shared" si="3"/>
        <v>22296274.300000001</v>
      </c>
      <c r="I46" s="21">
        <f t="shared" si="4"/>
        <v>35919220.899999999</v>
      </c>
      <c r="J46" s="21">
        <f t="shared" si="5"/>
        <v>22304621.100000001</v>
      </c>
      <c r="K46" s="21">
        <v>35920260.299999997</v>
      </c>
      <c r="L46" s="21">
        <v>22296274.300000001</v>
      </c>
      <c r="M46" s="21">
        <v>35919220.899999999</v>
      </c>
      <c r="N46" s="21">
        <v>22304621.100000001</v>
      </c>
      <c r="O46" s="28">
        <v>35920260.299999997</v>
      </c>
      <c r="P46" s="28">
        <v>22296274.300000001</v>
      </c>
      <c r="Q46" s="28">
        <v>35919220.899999999</v>
      </c>
      <c r="R46" s="28">
        <v>22304621.100000001</v>
      </c>
      <c r="S46" s="30">
        <f t="shared" si="10"/>
        <v>0</v>
      </c>
      <c r="T46" s="30">
        <f t="shared" si="11"/>
        <v>0</v>
      </c>
      <c r="U46" s="30">
        <f t="shared" si="12"/>
        <v>0</v>
      </c>
      <c r="V46" s="30">
        <f t="shared" si="13"/>
        <v>0</v>
      </c>
    </row>
    <row r="47" spans="1:22" ht="75.599999999999994" x14ac:dyDescent="0.45">
      <c r="A47" s="12" t="s">
        <v>54</v>
      </c>
      <c r="B47" s="19" t="s">
        <v>77</v>
      </c>
      <c r="C47" s="10">
        <v>8613361.2300000004</v>
      </c>
      <c r="D47" s="10">
        <v>5774959.2488000002</v>
      </c>
      <c r="E47" s="10">
        <f>8684259.16-0.1</f>
        <v>8684259.0600000005</v>
      </c>
      <c r="F47" s="10">
        <v>5822329.1370999999</v>
      </c>
      <c r="G47" s="21">
        <f t="shared" si="2"/>
        <v>8613361.1999999993</v>
      </c>
      <c r="H47" s="21">
        <f t="shared" si="3"/>
        <v>5774959.2000000002</v>
      </c>
      <c r="I47" s="21">
        <f t="shared" si="4"/>
        <v>8684259.0999999996</v>
      </c>
      <c r="J47" s="21">
        <f t="shared" si="5"/>
        <v>5822329.0999999996</v>
      </c>
      <c r="K47" s="21">
        <v>8613361.1999999993</v>
      </c>
      <c r="L47" s="21">
        <v>5774959.2000000002</v>
      </c>
      <c r="M47" s="21">
        <v>8684259.0999999996</v>
      </c>
      <c r="N47" s="21">
        <v>5822329.0999999996</v>
      </c>
      <c r="O47" s="28">
        <v>8613361.1999999993</v>
      </c>
      <c r="P47" s="28">
        <v>5774959.2000000002</v>
      </c>
      <c r="Q47" s="28">
        <v>8684259.0999999996</v>
      </c>
      <c r="R47" s="28">
        <v>5822329.0999999996</v>
      </c>
      <c r="S47" s="30">
        <f t="shared" si="10"/>
        <v>0</v>
      </c>
      <c r="T47" s="30">
        <f t="shared" si="11"/>
        <v>0</v>
      </c>
      <c r="U47" s="30">
        <f t="shared" si="12"/>
        <v>0</v>
      </c>
      <c r="V47" s="30">
        <f t="shared" si="13"/>
        <v>0</v>
      </c>
    </row>
    <row r="48" spans="1:22" ht="25.8" x14ac:dyDescent="0.45">
      <c r="A48" s="12" t="s">
        <v>78</v>
      </c>
      <c r="B48" s="19" t="s">
        <v>6</v>
      </c>
      <c r="C48" s="10">
        <v>54286297.2381</v>
      </c>
      <c r="D48" s="10">
        <v>32715884.440099999</v>
      </c>
      <c r="E48" s="10">
        <v>52561306.181000002</v>
      </c>
      <c r="F48" s="10">
        <v>31968455.5984</v>
      </c>
      <c r="G48" s="21">
        <f t="shared" si="2"/>
        <v>54286297.200000003</v>
      </c>
      <c r="H48" s="21">
        <f t="shared" si="3"/>
        <v>32715884.399999999</v>
      </c>
      <c r="I48" s="21">
        <f t="shared" si="4"/>
        <v>52561306.200000003</v>
      </c>
      <c r="J48" s="21">
        <f t="shared" si="5"/>
        <v>31968455.600000001</v>
      </c>
      <c r="K48" s="21">
        <v>54286297.200000003</v>
      </c>
      <c r="L48" s="21">
        <v>32715884.399999999</v>
      </c>
      <c r="M48" s="21">
        <v>52561306.200000003</v>
      </c>
      <c r="N48" s="21">
        <v>31968455.600000001</v>
      </c>
      <c r="O48" s="28">
        <v>54286297.200000003</v>
      </c>
      <c r="P48" s="28">
        <v>32715884.399999999</v>
      </c>
      <c r="Q48" s="28">
        <v>52561306.200000003</v>
      </c>
      <c r="R48" s="28">
        <v>31968455.600000001</v>
      </c>
      <c r="S48" s="30">
        <f t="shared" si="10"/>
        <v>0</v>
      </c>
      <c r="T48" s="30">
        <f t="shared" si="11"/>
        <v>0</v>
      </c>
      <c r="U48" s="30">
        <f t="shared" si="12"/>
        <v>0</v>
      </c>
      <c r="V48" s="30">
        <f t="shared" si="13"/>
        <v>0</v>
      </c>
    </row>
    <row r="49" spans="1:22" ht="75.599999999999994" x14ac:dyDescent="0.45">
      <c r="A49" s="12" t="s">
        <v>54</v>
      </c>
      <c r="B49" s="19" t="s">
        <v>79</v>
      </c>
      <c r="C49" s="10">
        <v>167179.9</v>
      </c>
      <c r="D49" s="10">
        <v>89704.375199999995</v>
      </c>
      <c r="E49" s="10">
        <v>2890344.6069</v>
      </c>
      <c r="F49" s="10">
        <v>1284539.3576</v>
      </c>
      <c r="G49" s="21">
        <f t="shared" si="2"/>
        <v>167179.9</v>
      </c>
      <c r="H49" s="21">
        <f t="shared" si="3"/>
        <v>89704.4</v>
      </c>
      <c r="I49" s="21">
        <f t="shared" si="4"/>
        <v>2890344.6</v>
      </c>
      <c r="J49" s="21">
        <f t="shared" si="5"/>
        <v>1284539.3999999999</v>
      </c>
      <c r="K49" s="21">
        <v>167179.9</v>
      </c>
      <c r="L49" s="21">
        <v>89704.4</v>
      </c>
      <c r="M49" s="21">
        <v>2890344.6</v>
      </c>
      <c r="N49" s="21">
        <v>1284539.3999999999</v>
      </c>
      <c r="O49" s="28">
        <v>167179.9</v>
      </c>
      <c r="P49" s="28">
        <v>89704.4</v>
      </c>
      <c r="Q49" s="28">
        <v>2890344.6</v>
      </c>
      <c r="R49" s="28">
        <v>1284539.3999999999</v>
      </c>
      <c r="S49" s="30">
        <f t="shared" si="10"/>
        <v>0</v>
      </c>
      <c r="T49" s="30">
        <f t="shared" si="11"/>
        <v>0</v>
      </c>
      <c r="U49" s="30">
        <f t="shared" si="12"/>
        <v>0</v>
      </c>
      <c r="V49" s="30">
        <f t="shared" si="13"/>
        <v>0</v>
      </c>
    </row>
    <row r="50" spans="1:22" ht="25.8" x14ac:dyDescent="0.45">
      <c r="A50" s="12" t="s">
        <v>81</v>
      </c>
      <c r="B50" s="19" t="s">
        <v>80</v>
      </c>
      <c r="C50" s="10">
        <f>13253543.8465+0.1</f>
        <v>13253543.9465</v>
      </c>
      <c r="D50" s="10">
        <v>7717777.0621999996</v>
      </c>
      <c r="E50" s="10">
        <v>8741023.3925000001</v>
      </c>
      <c r="F50" s="10">
        <v>4469339.1083000004</v>
      </c>
      <c r="G50" s="21">
        <f t="shared" si="2"/>
        <v>13253543.9</v>
      </c>
      <c r="H50" s="21">
        <f t="shared" si="3"/>
        <v>7717777.0999999996</v>
      </c>
      <c r="I50" s="21">
        <f t="shared" si="4"/>
        <v>8741023.4000000004</v>
      </c>
      <c r="J50" s="21">
        <f t="shared" si="5"/>
        <v>4469339.0999999996</v>
      </c>
      <c r="K50" s="21">
        <v>13253543.9</v>
      </c>
      <c r="L50" s="21">
        <v>7717777.0999999996</v>
      </c>
      <c r="M50" s="21">
        <v>8741023.4000000004</v>
      </c>
      <c r="N50" s="21">
        <v>4469339.0999999996</v>
      </c>
      <c r="O50" s="28">
        <v>13253543.9</v>
      </c>
      <c r="P50" s="28">
        <v>7717777.0999999996</v>
      </c>
      <c r="Q50" s="28">
        <v>8741023.4000000004</v>
      </c>
      <c r="R50" s="28">
        <v>4469339.0999999996</v>
      </c>
      <c r="S50" s="30">
        <f t="shared" si="10"/>
        <v>0</v>
      </c>
      <c r="T50" s="30">
        <f t="shared" si="11"/>
        <v>0</v>
      </c>
      <c r="U50" s="30">
        <f t="shared" si="12"/>
        <v>0</v>
      </c>
      <c r="V50" s="30">
        <f t="shared" si="13"/>
        <v>0</v>
      </c>
    </row>
    <row r="51" spans="1:22" ht="75.599999999999994" x14ac:dyDescent="0.45">
      <c r="A51" s="12" t="s">
        <v>54</v>
      </c>
      <c r="B51" s="19" t="s">
        <v>82</v>
      </c>
      <c r="C51" s="10">
        <v>0</v>
      </c>
      <c r="D51" s="10">
        <v>0</v>
      </c>
      <c r="E51" s="10">
        <v>1264182.02</v>
      </c>
      <c r="F51" s="10">
        <v>55084.841999999997</v>
      </c>
      <c r="G51" s="21">
        <f t="shared" si="2"/>
        <v>0</v>
      </c>
      <c r="H51" s="21">
        <f t="shared" si="3"/>
        <v>0</v>
      </c>
      <c r="I51" s="21">
        <f t="shared" si="4"/>
        <v>1264182</v>
      </c>
      <c r="J51" s="21">
        <f t="shared" si="5"/>
        <v>55084.800000000003</v>
      </c>
      <c r="K51" s="21">
        <v>0</v>
      </c>
      <c r="L51" s="21">
        <v>0</v>
      </c>
      <c r="M51" s="21">
        <v>1264182</v>
      </c>
      <c r="N51" s="21">
        <v>55084.800000000003</v>
      </c>
      <c r="O51" s="29">
        <v>0</v>
      </c>
      <c r="P51" s="29">
        <v>0</v>
      </c>
      <c r="Q51" s="28">
        <v>1264182</v>
      </c>
      <c r="R51" s="28">
        <v>55084.800000000003</v>
      </c>
      <c r="S51" s="30">
        <f t="shared" si="10"/>
        <v>0</v>
      </c>
      <c r="T51" s="30">
        <f t="shared" si="11"/>
        <v>0</v>
      </c>
      <c r="U51" s="30">
        <f t="shared" si="12"/>
        <v>0</v>
      </c>
      <c r="V51" s="30">
        <f t="shared" si="13"/>
        <v>0</v>
      </c>
    </row>
    <row r="52" spans="1:22" ht="50.4" x14ac:dyDescent="0.45">
      <c r="A52" s="12" t="s">
        <v>84</v>
      </c>
      <c r="B52" s="19" t="s">
        <v>83</v>
      </c>
      <c r="C52" s="10">
        <v>1738401.2953999999</v>
      </c>
      <c r="D52" s="10">
        <v>1021917.1537</v>
      </c>
      <c r="E52" s="10">
        <v>1716533.7838999999</v>
      </c>
      <c r="F52" s="10">
        <v>1004743.0346</v>
      </c>
      <c r="G52" s="21">
        <f t="shared" si="2"/>
        <v>1738401.3</v>
      </c>
      <c r="H52" s="21">
        <f t="shared" si="3"/>
        <v>1021917.2</v>
      </c>
      <c r="I52" s="21">
        <f t="shared" si="4"/>
        <v>1716533.8</v>
      </c>
      <c r="J52" s="21">
        <f t="shared" si="5"/>
        <v>1004743</v>
      </c>
      <c r="K52" s="21">
        <v>1738401.3</v>
      </c>
      <c r="L52" s="21">
        <v>1021917.2</v>
      </c>
      <c r="M52" s="21">
        <v>1716533.8</v>
      </c>
      <c r="N52" s="21">
        <v>1004743</v>
      </c>
      <c r="O52" s="28">
        <v>1738401.3</v>
      </c>
      <c r="P52" s="28">
        <v>1021917.2</v>
      </c>
      <c r="Q52" s="28">
        <v>1716533.8</v>
      </c>
      <c r="R52" s="28">
        <v>1004743</v>
      </c>
      <c r="S52" s="30">
        <f t="shared" si="10"/>
        <v>0</v>
      </c>
      <c r="T52" s="30">
        <f t="shared" si="11"/>
        <v>0</v>
      </c>
      <c r="U52" s="30">
        <f t="shared" si="12"/>
        <v>0</v>
      </c>
      <c r="V52" s="30">
        <f t="shared" si="13"/>
        <v>0</v>
      </c>
    </row>
    <row r="53" spans="1:22" ht="75.599999999999994" x14ac:dyDescent="0.45">
      <c r="A53" s="12" t="s">
        <v>86</v>
      </c>
      <c r="B53" s="19" t="s">
        <v>85</v>
      </c>
      <c r="C53" s="10">
        <v>504791.8</v>
      </c>
      <c r="D53" s="10">
        <v>197348.36069999999</v>
      </c>
      <c r="E53" s="10">
        <v>89166.8</v>
      </c>
      <c r="F53" s="10">
        <v>0</v>
      </c>
      <c r="G53" s="21">
        <f t="shared" si="2"/>
        <v>504791.8</v>
      </c>
      <c r="H53" s="21">
        <f t="shared" si="3"/>
        <v>197348.4</v>
      </c>
      <c r="I53" s="21">
        <f t="shared" si="4"/>
        <v>89166.8</v>
      </c>
      <c r="J53" s="21">
        <f t="shared" si="5"/>
        <v>0</v>
      </c>
      <c r="K53" s="21">
        <v>504791.8</v>
      </c>
      <c r="L53" s="21">
        <v>197348.4</v>
      </c>
      <c r="M53" s="21">
        <v>89166.8</v>
      </c>
      <c r="N53" s="21">
        <v>0</v>
      </c>
      <c r="O53" s="28">
        <v>504791.8</v>
      </c>
      <c r="P53" s="28">
        <v>197348.4</v>
      </c>
      <c r="Q53" s="28">
        <v>89166.8</v>
      </c>
      <c r="R53" s="29">
        <v>0</v>
      </c>
      <c r="S53" s="30">
        <f t="shared" si="10"/>
        <v>0</v>
      </c>
      <c r="T53" s="30">
        <f t="shared" si="11"/>
        <v>0</v>
      </c>
      <c r="U53" s="30">
        <f t="shared" si="12"/>
        <v>0</v>
      </c>
      <c r="V53" s="30">
        <f t="shared" si="13"/>
        <v>0</v>
      </c>
    </row>
    <row r="54" spans="1:22" ht="100.8" x14ac:dyDescent="0.45">
      <c r="A54" s="12" t="s">
        <v>88</v>
      </c>
      <c r="B54" s="19" t="s">
        <v>87</v>
      </c>
      <c r="C54" s="10">
        <v>0</v>
      </c>
      <c r="D54" s="10">
        <v>0</v>
      </c>
      <c r="E54" s="10">
        <v>12247412.207800001</v>
      </c>
      <c r="F54" s="10">
        <v>10686882.8707</v>
      </c>
      <c r="G54" s="21">
        <f t="shared" si="2"/>
        <v>0</v>
      </c>
      <c r="H54" s="21">
        <f t="shared" si="3"/>
        <v>0</v>
      </c>
      <c r="I54" s="21">
        <f t="shared" si="4"/>
        <v>12247412.199999999</v>
      </c>
      <c r="J54" s="21">
        <f t="shared" si="5"/>
        <v>10686882.9</v>
      </c>
      <c r="K54" s="21">
        <v>0</v>
      </c>
      <c r="L54" s="21">
        <v>0</v>
      </c>
      <c r="M54" s="21">
        <v>12247412.199999999</v>
      </c>
      <c r="N54" s="21">
        <v>10686882.9</v>
      </c>
      <c r="O54" s="29">
        <v>0</v>
      </c>
      <c r="P54" s="29">
        <v>0</v>
      </c>
      <c r="Q54" s="28">
        <v>12247412.199999999</v>
      </c>
      <c r="R54" s="28">
        <v>10686882.9</v>
      </c>
      <c r="S54" s="30">
        <f t="shared" si="10"/>
        <v>0</v>
      </c>
      <c r="T54" s="30">
        <f t="shared" si="11"/>
        <v>0</v>
      </c>
      <c r="U54" s="30">
        <f t="shared" si="12"/>
        <v>0</v>
      </c>
      <c r="V54" s="30">
        <f t="shared" si="13"/>
        <v>0</v>
      </c>
    </row>
    <row r="55" spans="1:22" ht="75.599999999999994" x14ac:dyDescent="0.45">
      <c r="A55" s="12" t="s">
        <v>54</v>
      </c>
      <c r="B55" s="19" t="s">
        <v>89</v>
      </c>
      <c r="C55" s="10">
        <v>0</v>
      </c>
      <c r="D55" s="10">
        <v>0</v>
      </c>
      <c r="E55" s="10">
        <v>12247412.207800001</v>
      </c>
      <c r="F55" s="10">
        <v>10686882.8707</v>
      </c>
      <c r="G55" s="21">
        <f t="shared" si="2"/>
        <v>0</v>
      </c>
      <c r="H55" s="21">
        <f t="shared" si="3"/>
        <v>0</v>
      </c>
      <c r="I55" s="21">
        <f t="shared" si="4"/>
        <v>12247412.199999999</v>
      </c>
      <c r="J55" s="21">
        <f t="shared" si="5"/>
        <v>10686882.9</v>
      </c>
      <c r="K55" s="21">
        <v>0</v>
      </c>
      <c r="L55" s="21">
        <v>0</v>
      </c>
      <c r="M55" s="21">
        <v>12247412.199999999</v>
      </c>
      <c r="N55" s="21">
        <v>10686882.9</v>
      </c>
      <c r="O55" s="29">
        <v>0</v>
      </c>
      <c r="P55" s="29">
        <v>0</v>
      </c>
      <c r="Q55" s="28">
        <v>12247412.199999999</v>
      </c>
      <c r="R55" s="28">
        <v>10686882.9</v>
      </c>
      <c r="S55" s="30">
        <f t="shared" si="10"/>
        <v>0</v>
      </c>
      <c r="T55" s="30">
        <f t="shared" si="11"/>
        <v>0</v>
      </c>
      <c r="U55" s="30">
        <f t="shared" si="12"/>
        <v>0</v>
      </c>
      <c r="V55" s="30">
        <f t="shared" si="13"/>
        <v>0</v>
      </c>
    </row>
    <row r="56" spans="1:22" ht="55.2" x14ac:dyDescent="0.45">
      <c r="A56" s="17" t="s">
        <v>91</v>
      </c>
      <c r="B56" s="18" t="s">
        <v>96</v>
      </c>
      <c r="C56" s="11">
        <v>-44858111.004100002</v>
      </c>
      <c r="D56" s="11">
        <v>-6653811.8394999998</v>
      </c>
      <c r="E56" s="11">
        <v>-36124865.8935</v>
      </c>
      <c r="F56" s="11">
        <f>-4411606.6747+0.1</f>
        <v>-4411606.5747000007</v>
      </c>
      <c r="G56" s="21">
        <f t="shared" si="2"/>
        <v>-44858111</v>
      </c>
      <c r="H56" s="21">
        <f t="shared" si="3"/>
        <v>-6653811.7999999998</v>
      </c>
      <c r="I56" s="21">
        <f t="shared" si="4"/>
        <v>-36124865.899999999</v>
      </c>
      <c r="J56" s="21">
        <f t="shared" si="5"/>
        <v>-4411606.5999999996</v>
      </c>
      <c r="K56" s="21">
        <v>-44858111</v>
      </c>
      <c r="L56" s="21">
        <v>-6653811.7999999998</v>
      </c>
      <c r="M56" s="21">
        <v>-36124865.899999999</v>
      </c>
      <c r="N56" s="21">
        <v>-4411606.5999999996</v>
      </c>
      <c r="O56" s="32">
        <v>-44858111</v>
      </c>
      <c r="P56" s="32">
        <v>-6653811.7999999998</v>
      </c>
      <c r="Q56" s="32">
        <v>-36124865.899999999</v>
      </c>
      <c r="R56" s="32">
        <v>-4411606.5999999996</v>
      </c>
      <c r="S56" s="30">
        <f t="shared" si="10"/>
        <v>0</v>
      </c>
      <c r="T56" s="30">
        <f t="shared" si="11"/>
        <v>0</v>
      </c>
      <c r="U56" s="30">
        <f t="shared" si="12"/>
        <v>0</v>
      </c>
      <c r="V56" s="30">
        <f t="shared" si="13"/>
        <v>0</v>
      </c>
    </row>
    <row r="57" spans="1:22" x14ac:dyDescent="0.45">
      <c r="S57" s="30"/>
      <c r="T57" s="30"/>
      <c r="U57" s="30"/>
      <c r="V57" s="30"/>
    </row>
    <row r="58" spans="1:22" ht="75" customHeight="1" x14ac:dyDescent="0.45">
      <c r="S58" s="30"/>
      <c r="T58" s="30"/>
      <c r="U58" s="30"/>
      <c r="V58" s="30"/>
    </row>
  </sheetData>
  <mergeCells count="9">
    <mergeCell ref="A1:F1"/>
    <mergeCell ref="E5:E6"/>
    <mergeCell ref="C2:D2"/>
    <mergeCell ref="A4:B4"/>
    <mergeCell ref="F5:F6"/>
    <mergeCell ref="A5:A6"/>
    <mergeCell ref="B5:B6"/>
    <mergeCell ref="C5:C6"/>
    <mergeCell ref="D5:D6"/>
  </mergeCells>
  <pageMargins left="0.19685039370078741" right="0.19685039370078741" top="0" bottom="0" header="0.11811023622047245" footer="0.11811023622047245"/>
  <pageSetup scale="44" fitToHeight="10" orientation="portrait" errors="blank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Тимуршина Резеда Каримовна</dc:creator>
  <cp:lastModifiedBy>Тимуршина Резеда Каримовна</cp:lastModifiedBy>
  <cp:lastPrinted>2020-09-15T13:10:18Z</cp:lastPrinted>
  <dcterms:created xsi:type="dcterms:W3CDTF">2020-09-14T13:02:19Z</dcterms:created>
  <dcterms:modified xsi:type="dcterms:W3CDTF">2020-09-16T10:53:51Z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18.1.6.0</vt:lpwstr>
  </property>
</Properties>
</file>