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800" windowWidth="27795" windowHeight="11550"/>
  </bookViews>
  <sheets>
    <sheet name="Лист1 (4)" sheetId="1" r:id="rId1"/>
  </sheets>
  <externalReferences>
    <externalReference r:id="rId2"/>
  </externalReferences>
  <definedNames>
    <definedName name="Z_1E20E8CB_46A5_4743_B94F_C37656F629A4_.wvu.PrintArea" localSheetId="0" hidden="1">'Лист1 (4)'!$A$1:$J$32</definedName>
    <definedName name="Z_BA29E419_3AF8_4760_A9E1_CCED98AF9DFB_.wvu.PrintArea" localSheetId="0" hidden="1">'Лист1 (4)'!$A$1:$J$32</definedName>
    <definedName name="_xlnm.Print_Area" localSheetId="0">'Лист1 (4)'!$A$1:$J$32</definedName>
  </definedNames>
  <calcPr calcId="145621" calcMode="manual"/>
  <customWorkbookViews>
    <customWorkbookView name="Elvira.Fatihova - Личное представление" guid="{BA29E419-3AF8-4760-A9E1-CCED98AF9DFB}" mergeInterval="0" personalView="1" maximized="1" windowWidth="1916" windowHeight="735" activeSheetId="1"/>
    <customWorkbookView name="Ирина Каримуллина - Личное представление" guid="{1E20E8CB-46A5-4743-B94F-C37656F629A4}" mergeInterval="0" personalView="1" maximized="1" windowWidth="1916" windowHeight="761" activeSheetId="1"/>
  </customWorkbookViews>
</workbook>
</file>

<file path=xl/calcChain.xml><?xml version="1.0" encoding="utf-8"?>
<calcChain xmlns="http://schemas.openxmlformats.org/spreadsheetml/2006/main">
  <c r="H22" i="1" l="1"/>
  <c r="I32" i="1"/>
  <c r="H32" i="1"/>
  <c r="I31" i="1"/>
  <c r="H31" i="1"/>
  <c r="I30" i="1"/>
  <c r="H30" i="1"/>
  <c r="I29" i="1"/>
  <c r="H29" i="1"/>
  <c r="I28" i="1"/>
  <c r="H28" i="1"/>
  <c r="H27" i="1"/>
  <c r="I26" i="1"/>
  <c r="H26" i="1"/>
  <c r="I25" i="1"/>
  <c r="H25" i="1"/>
  <c r="I24" i="1"/>
  <c r="H24" i="1"/>
  <c r="I23" i="1"/>
  <c r="H23" i="1"/>
  <c r="C22" i="1"/>
  <c r="D22" i="1"/>
  <c r="B22" i="1"/>
  <c r="E25" i="1"/>
  <c r="E32" i="1"/>
  <c r="E31" i="1"/>
  <c r="E30" i="1"/>
  <c r="F29" i="1"/>
  <c r="E29" i="1"/>
  <c r="E28" i="1"/>
  <c r="E27" i="1"/>
  <c r="F26" i="1"/>
  <c r="E26" i="1"/>
  <c r="F25" i="1"/>
  <c r="F24" i="1"/>
  <c r="E24" i="1"/>
  <c r="E23" i="1"/>
  <c r="I22" i="1" l="1"/>
  <c r="I21" i="1"/>
  <c r="H21" i="1"/>
  <c r="H20" i="1"/>
  <c r="I19" i="1"/>
  <c r="H19" i="1"/>
  <c r="I18" i="1"/>
  <c r="H18" i="1"/>
  <c r="I17" i="1"/>
  <c r="H17" i="1"/>
  <c r="I16" i="1"/>
  <c r="H16" i="1"/>
  <c r="I15" i="1"/>
  <c r="H15" i="1"/>
  <c r="I14" i="1"/>
  <c r="H14" i="1"/>
  <c r="I13" i="1"/>
  <c r="H13" i="1"/>
  <c r="I12" i="1"/>
  <c r="H12" i="1"/>
  <c r="I11" i="1"/>
  <c r="H11" i="1"/>
  <c r="I10" i="1"/>
  <c r="H10" i="1"/>
  <c r="I9" i="1"/>
  <c r="H9" i="1"/>
  <c r="E22" i="1"/>
  <c r="F22" i="1"/>
  <c r="F21" i="1"/>
  <c r="F20" i="1"/>
  <c r="F19" i="1"/>
  <c r="F18" i="1"/>
  <c r="F17" i="1"/>
  <c r="F16" i="1"/>
  <c r="F15" i="1"/>
  <c r="F14" i="1"/>
  <c r="F13" i="1"/>
  <c r="F12" i="1"/>
  <c r="F11" i="1"/>
  <c r="F10" i="1"/>
  <c r="E21" i="1"/>
  <c r="E20" i="1"/>
  <c r="E19" i="1"/>
  <c r="E18" i="1"/>
  <c r="E17" i="1"/>
  <c r="E16" i="1"/>
  <c r="E15" i="1"/>
  <c r="E14" i="1"/>
  <c r="E13" i="1"/>
  <c r="E12" i="1"/>
  <c r="E11" i="1"/>
  <c r="E10" i="1"/>
  <c r="D20" i="1"/>
  <c r="D9" i="1"/>
  <c r="I20" i="1"/>
  <c r="D7" i="1"/>
  <c r="I7" i="1" s="1"/>
  <c r="C9" i="1"/>
  <c r="C7" i="1"/>
  <c r="F7" i="1" s="1"/>
  <c r="B9" i="1"/>
  <c r="B7" i="1"/>
  <c r="F9" i="1"/>
  <c r="E9" i="1"/>
  <c r="E7" i="1" l="1"/>
  <c r="H7" i="1"/>
</calcChain>
</file>

<file path=xl/sharedStrings.xml><?xml version="1.0" encoding="utf-8"?>
<sst xmlns="http://schemas.openxmlformats.org/spreadsheetml/2006/main" count="64" uniqueCount="59">
  <si>
    <t>Налог на доходы физических лиц</t>
  </si>
  <si>
    <t>Налог на имущество организаций</t>
  </si>
  <si>
    <t>Налог на игорный бизнес</t>
  </si>
  <si>
    <t>Налоговые и неналоговые доходы</t>
  </si>
  <si>
    <t>тыс. руб.</t>
  </si>
  <si>
    <t>Доходы всего</t>
  </si>
  <si>
    <t>Безвозмездные поступления</t>
  </si>
  <si>
    <t>Наименование</t>
  </si>
  <si>
    <t>Исполнено с начала года</t>
  </si>
  <si>
    <t>Налог на добычу полезных ископаемых</t>
  </si>
  <si>
    <t>Налог, взимаемый в связи с применением упрощенной системы налогообложения</t>
  </si>
  <si>
    <t>Транспортный налог</t>
  </si>
  <si>
    <t xml:space="preserve">Акцизы по подакцизным товарам (продукции), производимым на территории Российской Федерации
</t>
  </si>
  <si>
    <t>Налог на прибыль организаций</t>
  </si>
  <si>
    <t>Иные налоговые доходы</t>
  </si>
  <si>
    <t>Неналоговые доходы</t>
  </si>
  <si>
    <t xml:space="preserve">(+,-) </t>
  </si>
  <si>
    <t>%</t>
  </si>
  <si>
    <t xml:space="preserve">Отклонение между фактическими  поступлениями и уточненным  планом </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</si>
  <si>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</si>
  <si>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</si>
  <si>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</si>
  <si>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Иные межбюджетные трансферты</t>
  </si>
  <si>
    <t>Прочие безвозмездные поступления от других бюджетов бюджетной системы</t>
  </si>
  <si>
    <t>Безвозмездные поступления от государственных (муниципальных) организаций</t>
  </si>
  <si>
    <t xml:space="preserve">Безвозмездные поступления от негосударственных организаций </t>
  </si>
  <si>
    <t>Прочие безвозмездные поступления</t>
  </si>
  <si>
    <t>Возвраты остатков субсидий, субвенций и иных межбюджетных трансфертов, имеющих целевое назначение, прошлых лет</t>
  </si>
  <si>
    <t>Сборы за пользование объектами животного мира и за пользование объектами водных биологических ресурсов</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</si>
  <si>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</si>
  <si>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Налог на профессиональный доход</t>
  </si>
  <si>
    <t>Первоначальный план на 2020 год</t>
  </si>
  <si>
    <t>Уточненный план на 2020 год</t>
  </si>
  <si>
    <t>Сведения о фактических поступлениях доходов по видам доходов в сравнении с первоначально утвержденными  законом о бюджете значениями и с уточненными значениями   с учетом внесенных изменений в соответствии с проектом Закона Республики Татарстан "Об исполнении бюджета Республики Татарстан за  2020 год"</t>
  </si>
  <si>
    <t>Отклонение между уточненным и  первоначально утвержденным  планом</t>
  </si>
  <si>
    <t>Пояснения различий между уточненными плановыми и  фактическими значениями исполнения бюджета Республики Татарстан за 2020 год</t>
  </si>
  <si>
    <t>Пояснения различий между первоначально утвержденными (установленными) показателями доходов  и их  уточненными плановыми значениями бюджета Республики Татарстан за 2020 год</t>
  </si>
  <si>
    <t>Снижение плановых показателей обусловлено волатильностью  цен на нефть и курса доллара, а также кризисными явлениями в экономике  в результате распространения новой коронавирусной инфекции.</t>
  </si>
  <si>
    <t xml:space="preserve">Причиной снижение является  освобождение от уплаты налога налогоплательщиков, осуществляющих деятельность в пострадавших  отраслях за 2 квартал 2020 года, а также снижение деловой активности субъектов малого предпринимательства в условиях пандемии. </t>
  </si>
  <si>
    <t xml:space="preserve">Причина увеличения плановых показателей связана  ростом количества самозанятых </t>
  </si>
  <si>
    <t>Причина увеличения плановых показателей связана ростом налогооблагаемой базы</t>
  </si>
  <si>
    <t>Плановые назначения по транспортному налогу  увеличены в связи с ростом поступлений налога от физических лиц.</t>
  </si>
  <si>
    <t>Неисполнение плана связано со снижением объема добычи прочих полезных ископаемых</t>
  </si>
  <si>
    <t>Снижение плановых показателей обусловлено снижением количества объектов налогообложения</t>
  </si>
  <si>
    <t xml:space="preserve">Увеличение плановых показателей произошло по акцизам на средние дистилляты и акцизам на пиво за счет роста фактических объемов отгрузки подакцизной продукции </t>
  </si>
  <si>
    <t>Снижение плановых назначений  обусловлено  уменьшением  доходов от размещения средств бюджетов, что связано  со снижением остатков временно свободных  бюджетных средств в связи с ухудшением ситуации в экономике.</t>
  </si>
  <si>
    <t>Снижение плановых показателей по государственной пошлине обусловлено снижением количества юридически значимых действий в отчетном году</t>
  </si>
  <si>
    <t>Снижение плановых показателей обусловлено  снижением поступлений сборов в отчетном году</t>
  </si>
  <si>
    <t>Перевыполнение плана связано с увеличением количества выданных разрешений на добычу объектов животного  мира и водных биологических ресурсов в декабре</t>
  </si>
  <si>
    <t xml:space="preserve">   Перевыполнение обусловлено поступлениями доходов от реализации земельных участков по  результатам  торгов в форме аукциона, который состоялся в декабря.</t>
  </si>
  <si>
    <t xml:space="preserve">Причина увеличения плановых показателей связана  с ожидаемыми показателями </t>
  </si>
  <si>
    <t>В 2020 году в соответствии с распоряжениями Правительства Российской Федерации из федерального бюджету в бюджет Республики Татарстан поступили дотации на поддержку мер по обеспечению сбалансированности бюджетов, дотация за достижение значений (уровней) показателей для оценки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 и дотация на премирование муниципальных образований - победителей конкурса "Лучшая муниципальная практика".</t>
  </si>
  <si>
    <t>Большая часть субсидий, субвенций и иных межбюджетных трансфертов из федерального бюджета распределялась федеральными министерствами в течение финансового года отдельными распоряжениями Правительства Российской Федерации, а также заключением соглашений на предоставление межбюджетных трансфертов</t>
  </si>
  <si>
    <t>В 2020 году поступили средства от государственной корпорации - Фонда содействия реформированию жилищно-коммунального хозяйства</t>
  </si>
  <si>
    <t>В 2020 году поступили средства от некоммерческой организации «Фонд развития моногородов», некоммерческой организации «Фонд поддержки детей, находящихся в трудной жизненной ситуации»</t>
  </si>
  <si>
    <t>Поступления носят заявительный характер</t>
  </si>
  <si>
    <t>Неисполнение плановых назначений связано в основном с поступлением не в полном объеме:
- субвенций на государственную регистрацию актов гражданского состояния в части завершения перевода в электронную форму книг актов гражданского состояния (в связи с выделением средств в конце 2020 года и длительностью конкурсных процедур. План, установленный для Республики Татарстан Министерством юстиции России, был выполнен в полном объеме (часть работ была выполнена сотрудниками органов ЗАГС РТ самостоятельно до заключения контракта). Контракт был расторгнут на неисполненную сумму), 
- социальных выплат и выплат стимулирующего характера медицинским работникам в связи с распространением новой коронавирусной инфекции (заявительный характер).</t>
  </si>
  <si>
    <t>Отклонение связано с  поступилением средств от государственной корпорации - Фонда содействия реформированию жилищно-коммунального хозяйства</t>
  </si>
  <si>
    <t>В 2020 году не в полном объеме поступили средства от некоммерческой организации «Фонд развития моногородов». В соответствии с дополнительным соглашением поступление средств некоммерческой организации «Фонд развития моногородов» перенесено на 2021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</si>
</sst>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0" x14ac:knownFonts="1">
    <font>
      <sz val="11"/>
      <color theme="1"/>
      <name val="Calibri"/>
      <family val="2"/>
      <charset val="204"/>
      <scheme val="minor"/>
    </font>
    <font>
      <sz val="11"/>
      <color theme="1"/>
      <name val="Times New Roman"/>
      <family val="1"/>
      <charset val="204"/>
    </font>
    <font>
      <b/>
      <sz val="12"/>
      <color theme="1"/>
      <name val="Times New Roman"/>
      <family val="1"/>
      <charset val="204"/>
    </font>
    <font>
      <sz val="16"/>
      <color theme="1"/>
      <name val="Times New Roman"/>
      <family val="1"/>
      <charset val="204"/>
    </font>
    <font>
      <b/>
      <sz val="12"/>
      <name val="Times New Roman"/>
      <family val="1"/>
      <charset val="204"/>
    </font>
    <font>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sz val="14"/>
      <color theme="1"/>
      <name val="Times New Roman"/>
      <family val="1"/>
      <charset val="204"/>
    </font>
    <font>
      <sz val="14"/>
      <color rgb="FFFF0000"/>
      <name val="Times New Roman"/>
      <family val="1"/>
      <charset val="204"/>
    </font>
    <font>
      <sz val="11"/>
      <color rgb="FFFF0000"/>
      <name val="Times New Roman"/>
      <family val="1"/>
      <charset val="204"/>
    </font>
    <font>
      <b/>
      <sz val="12"/>
      <color rgb="FFFF0000"/>
      <name val="Times New Roman"/>
      <family val="1"/>
      <charset val="204"/>
    </font>
    <font>
      <b/>
      <sz val="14"/>
      <color rgb="FFFF0000"/>
      <name val="Times New Roman"/>
      <family val="1"/>
      <charset val="204"/>
    </font>
    <font>
      <b/>
      <sz val="11"/>
      <color theme="1"/>
      <name val="Times New Roman"/>
      <family val="1"/>
      <charset val="204"/>
    </font>
    <font>
      <sz val="12"/>
      <color theme="1"/>
      <name val="Times New Roman"/>
      <family val="1"/>
      <charset val="204"/>
    </font>
    <font>
      <b/>
      <sz val="14"/>
      <color theme="1"/>
      <name val="Times New Roman"/>
      <family val="1"/>
      <charset val="204"/>
    </font>
    <font>
      <b/>
      <sz val="16"/>
      <name val="Times New Roman"/>
      <family val="1"/>
      <charset val="204"/>
    </font>
    <font>
      <b/>
      <sz val="16"/>
      <color rgb="FFFF0000"/>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1" fillId="0" borderId="0" xfId="0" applyFont="1"/>
    <xf numFmtId="0" fontId="1" fillId="0" borderId="0" xfId="0" applyFont="1" applyAlignment="1">
      <alignment horizontal="right"/>
    </xf>
    <xf numFmtId="164" fontId="1" fillId="0" borderId="0" xfId="0" applyNumberFormat="1" applyFont="1"/>
    <xf numFmtId="0" fontId="1" fillId="0" borderId="0" xfId="0" applyFont="1" applyBorder="1"/>
    <xf numFmtId="0" fontId="6" fillId="0" borderId="1" xfId="0" applyFont="1" applyBorder="1" applyAlignment="1">
      <alignment horizontal="center" vertical="center" wrapText="1"/>
    </xf>
    <xf numFmtId="164" fontId="7" fillId="2" borderId="1" xfId="0" applyNumberFormat="1" applyFont="1" applyFill="1" applyBorder="1" applyAlignment="1">
      <alignment vertical="center"/>
    </xf>
    <xf numFmtId="0" fontId="11" fillId="0" borderId="1" xfId="0" applyFont="1" applyBorder="1" applyAlignment="1">
      <alignment horizontal="center" vertical="center" wrapText="1"/>
    </xf>
    <xf numFmtId="164" fontId="12" fillId="0" borderId="1" xfId="0" applyNumberFormat="1" applyFont="1" applyBorder="1"/>
    <xf numFmtId="0" fontId="6" fillId="0" borderId="1" xfId="0" applyFont="1" applyBorder="1" applyAlignment="1">
      <alignment horizontal="center" vertical="center"/>
    </xf>
    <xf numFmtId="4" fontId="2" fillId="0" borderId="4" xfId="0" applyNumberFormat="1" applyFont="1" applyBorder="1" applyAlignment="1">
      <alignment horizontal="right" vertical="center"/>
    </xf>
    <xf numFmtId="165" fontId="2" fillId="0" borderId="4" xfId="0" applyNumberFormat="1" applyFont="1" applyBorder="1" applyAlignment="1">
      <alignment horizontal="right" vertical="center"/>
    </xf>
    <xf numFmtId="0" fontId="6" fillId="0" borderId="0" xfId="0" applyFont="1"/>
    <xf numFmtId="0" fontId="4" fillId="0" borderId="1" xfId="0" applyFont="1" applyBorder="1"/>
    <xf numFmtId="0" fontId="4" fillId="2" borderId="1" xfId="0" applyFont="1" applyFill="1" applyBorder="1" applyAlignment="1">
      <alignment wrapText="1"/>
    </xf>
    <xf numFmtId="4" fontId="1" fillId="0" borderId="0" xfId="0" applyNumberFormat="1" applyFont="1" applyAlignment="1">
      <alignment horizontal="right"/>
    </xf>
    <xf numFmtId="0" fontId="14" fillId="0" borderId="0" xfId="0" applyFont="1"/>
    <xf numFmtId="164" fontId="14" fillId="0" borderId="0" xfId="0" applyNumberFormat="1" applyFont="1"/>
    <xf numFmtId="164" fontId="8" fillId="0" borderId="1" xfId="0" applyNumberFormat="1" applyFont="1" applyFill="1" applyBorder="1"/>
    <xf numFmtId="0" fontId="1" fillId="0" borderId="1" xfId="0" applyFont="1" applyBorder="1" applyAlignment="1">
      <alignment horizontal="center" vertical="center" wrapText="1"/>
    </xf>
    <xf numFmtId="164" fontId="2" fillId="0" borderId="1" xfId="0" applyNumberFormat="1" applyFont="1" applyBorder="1"/>
    <xf numFmtId="164" fontId="7" fillId="0" borderId="1" xfId="0" applyNumberFormat="1" applyFont="1" applyBorder="1"/>
    <xf numFmtId="164" fontId="8" fillId="0" borderId="1" xfId="0" applyNumberFormat="1" applyFont="1" applyBorder="1"/>
    <xf numFmtId="164" fontId="7" fillId="2" borderId="1" xfId="0" applyNumberFormat="1" applyFont="1" applyFill="1" applyBorder="1"/>
    <xf numFmtId="164" fontId="9" fillId="0" borderId="1" xfId="0" applyNumberFormat="1" applyFont="1" applyBorder="1" applyAlignment="1">
      <alignment wrapText="1"/>
    </xf>
    <xf numFmtId="164" fontId="9" fillId="0" borderId="1" xfId="0" applyNumberFormat="1" applyFont="1" applyFill="1" applyBorder="1"/>
    <xf numFmtId="164" fontId="9" fillId="0" borderId="1" xfId="0" applyNumberFormat="1" applyFont="1" applyBorder="1"/>
    <xf numFmtId="164" fontId="16" fillId="0" borderId="1" xfId="0" applyNumberFormat="1" applyFont="1" applyBorder="1"/>
    <xf numFmtId="164" fontId="16" fillId="2" borderId="1" xfId="0" applyNumberFormat="1" applyFont="1" applyFill="1" applyBorder="1"/>
    <xf numFmtId="4" fontId="4" fillId="2" borderId="1" xfId="0" applyNumberFormat="1" applyFont="1" applyFill="1" applyBorder="1"/>
    <xf numFmtId="0" fontId="5" fillId="0" borderId="1" xfId="0" applyFont="1" applyBorder="1" applyAlignment="1">
      <alignment wrapText="1"/>
    </xf>
    <xf numFmtId="0" fontId="15" fillId="0" borderId="1" xfId="0" applyFont="1" applyBorder="1" applyAlignment="1">
      <alignment wrapText="1"/>
    </xf>
    <xf numFmtId="0" fontId="1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164" fontId="8" fillId="0" borderId="1" xfId="0" applyNumberFormat="1" applyFont="1" applyBorder="1" applyAlignment="1">
      <alignment horizontal="left" vertical="center" wrapText="1"/>
    </xf>
    <xf numFmtId="164" fontId="10" fillId="0" borderId="1" xfId="0" applyNumberFormat="1" applyFont="1" applyBorder="1" applyAlignment="1">
      <alignment horizontal="left" vertical="center" wrapText="1"/>
    </xf>
    <xf numFmtId="164" fontId="8" fillId="0" borderId="1" xfId="0" applyNumberFormat="1" applyFont="1" applyFill="1" applyBorder="1" applyAlignment="1">
      <alignment horizontal="left" vertical="center" wrapText="1"/>
    </xf>
    <xf numFmtId="0" fontId="9" fillId="0" borderId="0" xfId="0" applyFont="1" applyAlignment="1">
      <alignment horizontal="left" vertical="center"/>
    </xf>
    <xf numFmtId="164" fontId="8" fillId="2" borderId="1" xfId="0" applyNumberFormat="1" applyFont="1" applyFill="1" applyBorder="1" applyAlignment="1">
      <alignment horizontal="left" vertical="center" wrapText="1"/>
    </xf>
    <xf numFmtId="164" fontId="13" fillId="2"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164" fontId="10" fillId="0" borderId="1" xfId="0" applyNumberFormat="1"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164" fontId="6" fillId="0" borderId="1" xfId="0" applyNumberFormat="1" applyFont="1" applyBorder="1" applyAlignment="1">
      <alignment horizontal="left" vertical="center"/>
    </xf>
    <xf numFmtId="0" fontId="3"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164" fontId="8" fillId="0" borderId="6" xfId="0" applyNumberFormat="1" applyFont="1" applyFill="1" applyBorder="1" applyAlignment="1">
      <alignment horizontal="left" vertical="center" wrapText="1"/>
    </xf>
    <xf numFmtId="164" fontId="8" fillId="0" borderId="7" xfId="0" applyNumberFormat="1" applyFont="1" applyFill="1" applyBorder="1" applyAlignment="1">
      <alignment horizontal="left" vertical="center" wrapText="1"/>
    </xf>
    <xf numFmtId="164" fontId="8" fillId="0" borderId="8" xfId="0" applyNumberFormat="1" applyFont="1" applyFill="1" applyBorder="1" applyAlignment="1">
      <alignment horizontal="left" vertical="center" wrapText="1"/>
    </xf>
    <xf numFmtId="0" fontId="17" fillId="0" borderId="1" xfId="0" applyFont="1" applyBorder="1"/>
    <xf numFmtId="164" fontId="17" fillId="0" borderId="1" xfId="0" applyNumberFormat="1" applyFont="1" applyBorder="1"/>
    <xf numFmtId="164" fontId="18" fillId="0" borderId="1" xfId="0" applyNumberFormat="1" applyFont="1" applyBorder="1"/>
    <xf numFmtId="164" fontId="19" fillId="0" borderId="1" xfId="0" applyNumberFormat="1" applyFont="1" applyBorder="1"/>
    <xf numFmtId="0" fontId="3"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conom/&#1086;&#1090;&#1095;&#1077;&#1090;%20317%20&#1092;&#1086;&#1088;&#1084;&#1072;/2020/(&#1055;&#1060;).0503317.&#1054;&#1090;&#1095;&#1077;&#1090;_&#1086;&#1073;_&#1080;&#1089;&#1087;&#1086;&#1083;&#1085;&#1077;&#1085;&#1080;&#1080;__&#1056;&#1060;_&#1092;.0503317_(&#1092;&#1086;&#1088;&#1084;&#1072;&#1090;_&#1040;4)_12.2.2021_14-38-37-6374873751712199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оды"/>
      <sheetName val="Расходы"/>
      <sheetName val="Источники"/>
      <sheetName val="Консолидируемая таблица"/>
      <sheetName val="Доходы (2)"/>
    </sheetNames>
    <sheetDataSet>
      <sheetData sheetId="0" refreshError="1"/>
      <sheetData sheetId="1" refreshError="1"/>
      <sheetData sheetId="2" refreshError="1"/>
      <sheetData sheetId="3" refreshError="1"/>
      <sheetData sheetId="4">
        <row r="107">
          <cell r="O107">
            <v>717782941.95000005</v>
          </cell>
        </row>
        <row r="139">
          <cell r="O139">
            <v>60609.95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2"/>
  <sheetViews>
    <sheetView tabSelected="1" view="pageBreakPreview" zoomScale="90" zoomScaleNormal="100" zoomScaleSheetLayoutView="90" workbookViewId="0">
      <pane xSplit="1" ySplit="5" topLeftCell="B30" activePane="bottomRight" state="frozen"/>
      <selection pane="topRight" activeCell="B1" sqref="B1"/>
      <selection pane="bottomLeft" activeCell="A6" sqref="A6"/>
      <selection pane="bottomRight" activeCell="E9" sqref="E9"/>
    </sheetView>
  </sheetViews>
  <sheetFormatPr defaultRowHeight="15" x14ac:dyDescent="0.25"/>
  <cols>
    <col min="1" max="1" width="45.85546875" style="1" customWidth="1"/>
    <col min="2" max="2" width="20.5703125" style="12" customWidth="1"/>
    <col min="3" max="3" width="20.7109375" style="1" customWidth="1"/>
    <col min="4" max="4" width="20.42578125" style="1" customWidth="1"/>
    <col min="5" max="5" width="19.42578125" style="1" customWidth="1"/>
    <col min="6" max="6" width="13.28515625" style="1" customWidth="1"/>
    <col min="7" max="7" width="108.5703125" style="1" customWidth="1"/>
    <col min="8" max="8" width="18.5703125" style="1" customWidth="1"/>
    <col min="9" max="9" width="12.85546875" style="1" customWidth="1"/>
    <col min="10" max="10" width="109" style="1" customWidth="1"/>
    <col min="11" max="11" width="9.140625" style="1"/>
    <col min="12" max="12" width="11.5703125" style="1" bestFit="1" customWidth="1"/>
    <col min="13" max="16384" width="9.140625" style="1"/>
  </cols>
  <sheetData>
    <row r="2" spans="1:10" ht="51" customHeight="1" x14ac:dyDescent="0.25">
      <c r="A2" s="46" t="s">
        <v>33</v>
      </c>
      <c r="B2" s="46"/>
      <c r="C2" s="46"/>
      <c r="D2" s="46"/>
      <c r="E2" s="46"/>
      <c r="F2" s="46"/>
      <c r="G2" s="46"/>
      <c r="H2" s="46"/>
      <c r="I2" s="46"/>
      <c r="J2" s="46"/>
    </row>
    <row r="3" spans="1:10" ht="5.25" customHeight="1" x14ac:dyDescent="0.25">
      <c r="C3" s="4"/>
      <c r="D3" s="4"/>
    </row>
    <row r="4" spans="1:10" ht="15.75" x14ac:dyDescent="0.25">
      <c r="C4" s="11"/>
      <c r="D4" s="10"/>
      <c r="E4" s="15"/>
      <c r="F4" s="2"/>
      <c r="G4" s="2"/>
      <c r="H4" s="2"/>
      <c r="I4" s="2"/>
      <c r="J4" s="2" t="s">
        <v>4</v>
      </c>
    </row>
    <row r="5" spans="1:10" ht="72.75" customHeight="1" x14ac:dyDescent="0.25">
      <c r="A5" s="33" t="s">
        <v>7</v>
      </c>
      <c r="B5" s="34" t="s">
        <v>31</v>
      </c>
      <c r="C5" s="34" t="s">
        <v>32</v>
      </c>
      <c r="D5" s="34" t="s">
        <v>8</v>
      </c>
      <c r="E5" s="47" t="s">
        <v>34</v>
      </c>
      <c r="F5" s="48"/>
      <c r="G5" s="35" t="s">
        <v>36</v>
      </c>
      <c r="H5" s="49" t="s">
        <v>18</v>
      </c>
      <c r="I5" s="50"/>
      <c r="J5" s="34" t="s">
        <v>35</v>
      </c>
    </row>
    <row r="6" spans="1:10" x14ac:dyDescent="0.25">
      <c r="A6" s="9"/>
      <c r="B6" s="5"/>
      <c r="C6" s="7"/>
      <c r="D6" s="7"/>
      <c r="E6" s="5" t="s">
        <v>16</v>
      </c>
      <c r="F6" s="5" t="s">
        <v>17</v>
      </c>
      <c r="G6" s="7"/>
      <c r="H6" s="19" t="s">
        <v>16</v>
      </c>
      <c r="I6" s="19" t="s">
        <v>17</v>
      </c>
      <c r="J6" s="7"/>
    </row>
    <row r="7" spans="1:10" s="58" customFormat="1" ht="20.25" x14ac:dyDescent="0.3">
      <c r="A7" s="54" t="s">
        <v>5</v>
      </c>
      <c r="B7" s="55">
        <f>B9+B22</f>
        <v>270070246.80000001</v>
      </c>
      <c r="C7" s="55">
        <f>C9+C22</f>
        <v>292701742</v>
      </c>
      <c r="D7" s="55">
        <f>D9+D22</f>
        <v>293389797.36984003</v>
      </c>
      <c r="E7" s="55">
        <f>C7-B7</f>
        <v>22631495.199999988</v>
      </c>
      <c r="F7" s="55">
        <f>C7/B7%</f>
        <v>108.37985504443948</v>
      </c>
      <c r="G7" s="56"/>
      <c r="H7" s="57">
        <f>D7-C7</f>
        <v>688055.3698400259</v>
      </c>
      <c r="I7" s="57">
        <f>D7/C7%</f>
        <v>100.2350704731508</v>
      </c>
      <c r="J7" s="56"/>
    </row>
    <row r="8" spans="1:10" ht="18.75" x14ac:dyDescent="0.3">
      <c r="A8" s="29"/>
      <c r="B8" s="6"/>
      <c r="C8" s="21"/>
      <c r="D8" s="21"/>
      <c r="E8" s="21"/>
      <c r="F8" s="21"/>
      <c r="G8" s="8"/>
      <c r="H8" s="20"/>
      <c r="I8" s="20"/>
      <c r="J8" s="8"/>
    </row>
    <row r="9" spans="1:10" ht="18.75" x14ac:dyDescent="0.3">
      <c r="A9" s="13" t="s">
        <v>3</v>
      </c>
      <c r="B9" s="21">
        <f>SUM(B10:B21)</f>
        <v>233439652.90000001</v>
      </c>
      <c r="C9" s="21">
        <f>SUM(C10:C21)</f>
        <v>203981552.90000001</v>
      </c>
      <c r="D9" s="21">
        <f>SUM(D10:D21)</f>
        <v>206875426.06984004</v>
      </c>
      <c r="E9" s="21">
        <f t="shared" ref="E9:E22" si="0">C9-B9</f>
        <v>-29458100</v>
      </c>
      <c r="F9" s="21">
        <f t="shared" ref="F9:F22" si="1">C9/B9%</f>
        <v>87.38084998240673</v>
      </c>
      <c r="G9" s="8"/>
      <c r="H9" s="27">
        <f t="shared" ref="H9:H21" si="2">D9-C9</f>
        <v>2893873.1698400378</v>
      </c>
      <c r="I9" s="27">
        <f t="shared" ref="I9:I22" si="3">D9/C9%</f>
        <v>101.41869356748094</v>
      </c>
      <c r="J9" s="8"/>
    </row>
    <row r="10" spans="1:10" ht="56.25" x14ac:dyDescent="0.3">
      <c r="A10" s="30" t="s">
        <v>13</v>
      </c>
      <c r="B10" s="22">
        <v>100000000</v>
      </c>
      <c r="C10" s="22">
        <v>63051000</v>
      </c>
      <c r="D10" s="22">
        <v>64626465.389470004</v>
      </c>
      <c r="E10" s="22">
        <f t="shared" si="0"/>
        <v>-36949000</v>
      </c>
      <c r="F10" s="22">
        <f t="shared" si="1"/>
        <v>63.051000000000002</v>
      </c>
      <c r="G10" s="36" t="s">
        <v>37</v>
      </c>
      <c r="H10" s="26">
        <f t="shared" si="2"/>
        <v>1575465.3894700035</v>
      </c>
      <c r="I10" s="26">
        <f t="shared" si="3"/>
        <v>102.49871594339504</v>
      </c>
      <c r="J10" s="37"/>
    </row>
    <row r="11" spans="1:10" ht="18.75" x14ac:dyDescent="0.3">
      <c r="A11" s="30" t="s">
        <v>0</v>
      </c>
      <c r="B11" s="22">
        <v>57550704.399999999</v>
      </c>
      <c r="C11" s="22">
        <v>56313404.399999999</v>
      </c>
      <c r="D11" s="22">
        <v>57948295.459650002</v>
      </c>
      <c r="E11" s="22">
        <f t="shared" si="0"/>
        <v>-1237300</v>
      </c>
      <c r="F11" s="22">
        <f t="shared" si="1"/>
        <v>97.850069755184435</v>
      </c>
      <c r="G11" s="37"/>
      <c r="H11" s="26">
        <f t="shared" si="2"/>
        <v>1634891.0596500039</v>
      </c>
      <c r="I11" s="26">
        <f t="shared" si="3"/>
        <v>102.9032005382541</v>
      </c>
      <c r="J11" s="37"/>
    </row>
    <row r="12" spans="1:10" ht="63.75" x14ac:dyDescent="0.3">
      <c r="A12" s="30" t="s">
        <v>12</v>
      </c>
      <c r="B12" s="22">
        <v>33140300</v>
      </c>
      <c r="C12" s="22">
        <v>37946500</v>
      </c>
      <c r="D12" s="22">
        <v>37180815.062580004</v>
      </c>
      <c r="E12" s="22">
        <f t="shared" si="0"/>
        <v>4806200</v>
      </c>
      <c r="F12" s="22">
        <f t="shared" si="1"/>
        <v>114.50258446664635</v>
      </c>
      <c r="G12" s="36" t="s">
        <v>44</v>
      </c>
      <c r="H12" s="26">
        <f t="shared" si="2"/>
        <v>-765684.93741999567</v>
      </c>
      <c r="I12" s="26">
        <f t="shared" si="3"/>
        <v>97.982198786660177</v>
      </c>
      <c r="J12" s="43"/>
    </row>
    <row r="13" spans="1:10" ht="75" x14ac:dyDescent="0.3">
      <c r="A13" s="30" t="s">
        <v>10</v>
      </c>
      <c r="B13" s="22">
        <v>7769755</v>
      </c>
      <c r="C13" s="22">
        <v>7359156.4000000004</v>
      </c>
      <c r="D13" s="22">
        <v>7448414.3394799996</v>
      </c>
      <c r="E13" s="22">
        <f t="shared" si="0"/>
        <v>-410598.59999999963</v>
      </c>
      <c r="F13" s="22">
        <f t="shared" si="1"/>
        <v>94.715424102819199</v>
      </c>
      <c r="G13" s="38" t="s">
        <v>38</v>
      </c>
      <c r="H13" s="26">
        <f t="shared" si="2"/>
        <v>89257.939479999244</v>
      </c>
      <c r="I13" s="26">
        <f t="shared" si="3"/>
        <v>101.21288276302974</v>
      </c>
      <c r="J13" s="43"/>
    </row>
    <row r="14" spans="1:10" ht="18.75" x14ac:dyDescent="0.3">
      <c r="A14" s="30" t="s">
        <v>30</v>
      </c>
      <c r="B14" s="22">
        <v>69701.399999999994</v>
      </c>
      <c r="C14" s="22">
        <v>168100</v>
      </c>
      <c r="D14" s="22">
        <v>169680.71593000001</v>
      </c>
      <c r="E14" s="22">
        <f t="shared" si="0"/>
        <v>98398.6</v>
      </c>
      <c r="F14" s="22">
        <f t="shared" si="1"/>
        <v>241.17162639487876</v>
      </c>
      <c r="G14" s="39" t="s">
        <v>39</v>
      </c>
      <c r="H14" s="26">
        <f t="shared" si="2"/>
        <v>1580.7159300000058</v>
      </c>
      <c r="I14" s="26">
        <f t="shared" si="3"/>
        <v>100.94034261154076</v>
      </c>
      <c r="J14" s="43"/>
    </row>
    <row r="15" spans="1:10" ht="18.75" x14ac:dyDescent="0.3">
      <c r="A15" s="30" t="s">
        <v>1</v>
      </c>
      <c r="B15" s="22">
        <v>21324212</v>
      </c>
      <c r="C15" s="22">
        <v>25997712</v>
      </c>
      <c r="D15" s="22">
        <v>25881732.419419996</v>
      </c>
      <c r="E15" s="22">
        <f t="shared" si="0"/>
        <v>4673500</v>
      </c>
      <c r="F15" s="22">
        <f t="shared" si="1"/>
        <v>121.91640188157949</v>
      </c>
      <c r="G15" s="40" t="s">
        <v>40</v>
      </c>
      <c r="H15" s="26">
        <f t="shared" si="2"/>
        <v>-115979.58058000356</v>
      </c>
      <c r="I15" s="26">
        <f t="shared" si="3"/>
        <v>99.553885431994928</v>
      </c>
      <c r="J15" s="44"/>
    </row>
    <row r="16" spans="1:10" ht="37.5" x14ac:dyDescent="0.3">
      <c r="A16" s="30" t="s">
        <v>11</v>
      </c>
      <c r="B16" s="22">
        <v>5153389</v>
      </c>
      <c r="C16" s="22">
        <v>5910089</v>
      </c>
      <c r="D16" s="22">
        <v>5949837.27893</v>
      </c>
      <c r="E16" s="22">
        <f t="shared" si="0"/>
        <v>756700</v>
      </c>
      <c r="F16" s="22">
        <f t="shared" si="1"/>
        <v>114.68354125799547</v>
      </c>
      <c r="G16" s="38" t="s">
        <v>41</v>
      </c>
      <c r="H16" s="26">
        <f t="shared" si="2"/>
        <v>39748.27893000003</v>
      </c>
      <c r="I16" s="26">
        <f t="shared" si="3"/>
        <v>100.67254958309427</v>
      </c>
      <c r="J16" s="43"/>
    </row>
    <row r="17" spans="1:12" ht="37.5" x14ac:dyDescent="0.3">
      <c r="A17" s="30" t="s">
        <v>2</v>
      </c>
      <c r="B17" s="22">
        <v>17038</v>
      </c>
      <c r="C17" s="22">
        <v>12038</v>
      </c>
      <c r="D17" s="22">
        <v>12120.803300000001</v>
      </c>
      <c r="E17" s="22">
        <f t="shared" si="0"/>
        <v>-5000</v>
      </c>
      <c r="F17" s="22">
        <f t="shared" si="1"/>
        <v>70.653832609461205</v>
      </c>
      <c r="G17" s="38" t="s">
        <v>43</v>
      </c>
      <c r="H17" s="26">
        <f t="shared" si="2"/>
        <v>82.8033000000014</v>
      </c>
      <c r="I17" s="26">
        <f t="shared" si="3"/>
        <v>100.68784931051671</v>
      </c>
      <c r="J17" s="43"/>
    </row>
    <row r="18" spans="1:12" ht="37.5" x14ac:dyDescent="0.3">
      <c r="A18" s="30" t="s">
        <v>9</v>
      </c>
      <c r="B18" s="22">
        <v>6505</v>
      </c>
      <c r="C18" s="22">
        <v>7705</v>
      </c>
      <c r="D18" s="22">
        <v>6492.7002400000001</v>
      </c>
      <c r="E18" s="22">
        <f t="shared" si="0"/>
        <v>1200</v>
      </c>
      <c r="F18" s="22">
        <f t="shared" si="1"/>
        <v>118.44734819369717</v>
      </c>
      <c r="G18" s="40" t="s">
        <v>50</v>
      </c>
      <c r="H18" s="26">
        <f t="shared" si="2"/>
        <v>-1212.2997599999999</v>
      </c>
      <c r="I18" s="26">
        <f t="shared" si="3"/>
        <v>84.266064114211559</v>
      </c>
      <c r="J18" s="36" t="s">
        <v>42</v>
      </c>
    </row>
    <row r="19" spans="1:12" ht="48" x14ac:dyDescent="0.3">
      <c r="A19" s="30" t="s">
        <v>28</v>
      </c>
      <c r="B19" s="22">
        <v>2000</v>
      </c>
      <c r="C19" s="22">
        <v>1850</v>
      </c>
      <c r="D19" s="22">
        <v>1993.80393</v>
      </c>
      <c r="E19" s="22">
        <f t="shared" si="0"/>
        <v>-150</v>
      </c>
      <c r="F19" s="22">
        <f t="shared" si="1"/>
        <v>92.5</v>
      </c>
      <c r="G19" s="38" t="s">
        <v>47</v>
      </c>
      <c r="H19" s="26">
        <f t="shared" si="2"/>
        <v>143.80393000000004</v>
      </c>
      <c r="I19" s="26">
        <f t="shared" si="3"/>
        <v>107.77318540540541</v>
      </c>
      <c r="J19" s="36" t="s">
        <v>48</v>
      </c>
    </row>
    <row r="20" spans="1:12" ht="37.5" x14ac:dyDescent="0.3">
      <c r="A20" s="30" t="s">
        <v>14</v>
      </c>
      <c r="B20" s="22">
        <v>827446.6</v>
      </c>
      <c r="C20" s="22">
        <v>698296.6</v>
      </c>
      <c r="D20" s="22">
        <f>('[1]Доходы (2)'!O107+'[1]Доходы (2)'!O139)/1000</f>
        <v>717843.55190000008</v>
      </c>
      <c r="E20" s="22">
        <f t="shared" si="0"/>
        <v>-129150</v>
      </c>
      <c r="F20" s="22">
        <f t="shared" si="1"/>
        <v>84.391742016947063</v>
      </c>
      <c r="G20" s="38" t="s">
        <v>46</v>
      </c>
      <c r="H20" s="26">
        <f t="shared" si="2"/>
        <v>19546.951900000102</v>
      </c>
      <c r="I20" s="26">
        <f t="shared" si="3"/>
        <v>102.79923343461792</v>
      </c>
      <c r="J20" s="43"/>
    </row>
    <row r="21" spans="1:12" ht="56.25" x14ac:dyDescent="0.3">
      <c r="A21" s="30" t="s">
        <v>15</v>
      </c>
      <c r="B21" s="22">
        <v>7578601.5</v>
      </c>
      <c r="C21" s="22">
        <v>6515701.5</v>
      </c>
      <c r="D21" s="22">
        <v>6931734.5450099995</v>
      </c>
      <c r="E21" s="22">
        <f t="shared" si="0"/>
        <v>-1062900</v>
      </c>
      <c r="F21" s="22">
        <f t="shared" si="1"/>
        <v>85.974984962595016</v>
      </c>
      <c r="G21" s="40" t="s">
        <v>45</v>
      </c>
      <c r="H21" s="26">
        <f t="shared" si="2"/>
        <v>416033.04500999954</v>
      </c>
      <c r="I21" s="26">
        <f t="shared" si="3"/>
        <v>106.38508447647578</v>
      </c>
      <c r="J21" s="40" t="s">
        <v>49</v>
      </c>
      <c r="L21" s="3"/>
    </row>
    <row r="22" spans="1:12" s="16" customFormat="1" ht="18.75" x14ac:dyDescent="0.3">
      <c r="A22" s="14" t="s">
        <v>6</v>
      </c>
      <c r="B22" s="21">
        <f>SUM(B23:B32)</f>
        <v>36630593.900000006</v>
      </c>
      <c r="C22" s="21">
        <f t="shared" ref="C22:D22" si="4">SUM(C23:C32)</f>
        <v>88720189.099999979</v>
      </c>
      <c r="D22" s="21">
        <f t="shared" si="4"/>
        <v>86514371.299999997</v>
      </c>
      <c r="E22" s="23">
        <f t="shared" si="0"/>
        <v>52089595.199999973</v>
      </c>
      <c r="F22" s="23">
        <f t="shared" si="1"/>
        <v>242.2024315035743</v>
      </c>
      <c r="G22" s="41"/>
      <c r="H22" s="28">
        <f>D22-C22</f>
        <v>-2205817.7999999821</v>
      </c>
      <c r="I22" s="28">
        <f t="shared" si="3"/>
        <v>97.513736363305398</v>
      </c>
      <c r="J22" s="41"/>
      <c r="L22" s="17"/>
    </row>
    <row r="23" spans="1:12" ht="150" x14ac:dyDescent="0.3">
      <c r="A23" s="31" t="s">
        <v>19</v>
      </c>
      <c r="B23" s="24"/>
      <c r="C23" s="24">
        <v>25149383.100000001</v>
      </c>
      <c r="D23" s="24">
        <v>25218100.5</v>
      </c>
      <c r="E23" s="25">
        <f t="shared" ref="E23:E32" si="5">C23-B23</f>
        <v>25149383.100000001</v>
      </c>
      <c r="F23" s="26"/>
      <c r="G23" s="40" t="s">
        <v>51</v>
      </c>
      <c r="H23" s="26">
        <f t="shared" ref="H23:H32" si="6">D23-C23</f>
        <v>68717.39999999851</v>
      </c>
      <c r="I23" s="26">
        <f t="shared" ref="I23:I32" si="7">D23/C23%</f>
        <v>100.27323692086904</v>
      </c>
      <c r="J23" s="38"/>
    </row>
    <row r="24" spans="1:12" ht="98.25" customHeight="1" x14ac:dyDescent="0.3">
      <c r="A24" s="31" t="s">
        <v>20</v>
      </c>
      <c r="B24" s="24">
        <v>15569234.699999999</v>
      </c>
      <c r="C24" s="24">
        <v>21363211.600000001</v>
      </c>
      <c r="D24" s="24">
        <v>21010363.800000001</v>
      </c>
      <c r="E24" s="25">
        <f t="shared" si="5"/>
        <v>5793976.9000000022</v>
      </c>
      <c r="F24" s="26">
        <f t="shared" ref="F23:F32" si="8">C24/B24%</f>
        <v>137.21426911240542</v>
      </c>
      <c r="G24" s="51" t="s">
        <v>52</v>
      </c>
      <c r="H24" s="26">
        <f t="shared" si="6"/>
        <v>-352847.80000000075</v>
      </c>
      <c r="I24" s="26">
        <f t="shared" si="7"/>
        <v>98.348339160765505</v>
      </c>
      <c r="J24" s="51" t="s">
        <v>56</v>
      </c>
    </row>
    <row r="25" spans="1:12" ht="69" customHeight="1" x14ac:dyDescent="0.3">
      <c r="A25" s="31" t="s">
        <v>21</v>
      </c>
      <c r="B25" s="24">
        <v>12202755.800000001</v>
      </c>
      <c r="C25" s="24">
        <v>14803033.5</v>
      </c>
      <c r="D25" s="24">
        <v>13677959</v>
      </c>
      <c r="E25" s="25">
        <f>C25-B25</f>
        <v>2600277.6999999993</v>
      </c>
      <c r="F25" s="26">
        <f t="shared" si="8"/>
        <v>121.30893826458446</v>
      </c>
      <c r="G25" s="52"/>
      <c r="H25" s="26">
        <f t="shared" si="6"/>
        <v>-1125074.5</v>
      </c>
      <c r="I25" s="26">
        <f t="shared" si="7"/>
        <v>92.399703074373235</v>
      </c>
      <c r="J25" s="53"/>
    </row>
    <row r="26" spans="1:12" ht="24" customHeight="1" x14ac:dyDescent="0.3">
      <c r="A26" s="31" t="s">
        <v>22</v>
      </c>
      <c r="B26" s="24">
        <v>8841092.6999999993</v>
      </c>
      <c r="C26" s="24">
        <v>21555484.899999999</v>
      </c>
      <c r="D26" s="24">
        <v>21794755</v>
      </c>
      <c r="E26" s="25">
        <f t="shared" si="5"/>
        <v>12714392.199999999</v>
      </c>
      <c r="F26" s="26">
        <f t="shared" si="8"/>
        <v>243.81018988750111</v>
      </c>
      <c r="G26" s="53"/>
      <c r="H26" s="26">
        <f t="shared" si="6"/>
        <v>239270.10000000149</v>
      </c>
      <c r="I26" s="26">
        <f t="shared" si="7"/>
        <v>101.1100195662961</v>
      </c>
      <c r="J26" s="45"/>
    </row>
    <row r="27" spans="1:12" ht="31.5" x14ac:dyDescent="0.3">
      <c r="A27" s="32" t="s">
        <v>23</v>
      </c>
      <c r="B27" s="24"/>
      <c r="C27" s="24"/>
      <c r="D27" s="24"/>
      <c r="E27" s="25">
        <f t="shared" si="5"/>
        <v>0</v>
      </c>
      <c r="F27" s="26"/>
      <c r="G27" s="38"/>
      <c r="H27" s="26">
        <f t="shared" si="6"/>
        <v>0</v>
      </c>
      <c r="I27" s="26"/>
      <c r="J27" s="38"/>
    </row>
    <row r="28" spans="1:12" ht="48" x14ac:dyDescent="0.3">
      <c r="A28" s="31" t="s">
        <v>24</v>
      </c>
      <c r="B28" s="24"/>
      <c r="C28" s="24">
        <v>101540.6</v>
      </c>
      <c r="D28" s="24">
        <v>290037.2</v>
      </c>
      <c r="E28" s="25">
        <f t="shared" si="5"/>
        <v>101540.6</v>
      </c>
      <c r="F28" s="26"/>
      <c r="G28" s="38" t="s">
        <v>53</v>
      </c>
      <c r="H28" s="26">
        <f t="shared" si="6"/>
        <v>188496.6</v>
      </c>
      <c r="I28" s="26">
        <f t="shared" si="7"/>
        <v>285.63668128807592</v>
      </c>
      <c r="J28" s="38" t="s">
        <v>57</v>
      </c>
    </row>
    <row r="29" spans="1:12" ht="75" x14ac:dyDescent="0.3">
      <c r="A29" s="32" t="s">
        <v>25</v>
      </c>
      <c r="B29" s="24">
        <v>17510.7</v>
      </c>
      <c r="C29" s="24">
        <v>160635.79999999999</v>
      </c>
      <c r="D29" s="24">
        <v>152542.1</v>
      </c>
      <c r="E29" s="25">
        <f t="shared" si="5"/>
        <v>143125.09999999998</v>
      </c>
      <c r="F29" s="26">
        <f t="shared" si="8"/>
        <v>917.35795827693914</v>
      </c>
      <c r="G29" s="38" t="s">
        <v>54</v>
      </c>
      <c r="H29" s="26">
        <f t="shared" si="6"/>
        <v>-8093.6999999999825</v>
      </c>
      <c r="I29" s="26">
        <f t="shared" si="7"/>
        <v>94.961459400706445</v>
      </c>
      <c r="J29" s="38" t="s">
        <v>58</v>
      </c>
    </row>
    <row r="30" spans="1:12" ht="18.75" x14ac:dyDescent="0.3">
      <c r="A30" s="31" t="s">
        <v>26</v>
      </c>
      <c r="B30" s="24"/>
      <c r="C30" s="24">
        <v>4234000</v>
      </c>
      <c r="D30" s="24">
        <v>3002332.6</v>
      </c>
      <c r="E30" s="25">
        <f t="shared" si="5"/>
        <v>4234000</v>
      </c>
      <c r="F30" s="26"/>
      <c r="G30" s="38" t="s">
        <v>55</v>
      </c>
      <c r="H30" s="26">
        <f t="shared" si="6"/>
        <v>-1231667.3999999999</v>
      </c>
      <c r="I30" s="26">
        <f t="shared" si="7"/>
        <v>70.910075578649028</v>
      </c>
      <c r="J30" s="38" t="s">
        <v>55</v>
      </c>
    </row>
    <row r="31" spans="1:12" ht="111" x14ac:dyDescent="0.3">
      <c r="A31" s="31" t="s">
        <v>29</v>
      </c>
      <c r="B31" s="24"/>
      <c r="C31" s="24">
        <v>1565576.1</v>
      </c>
      <c r="D31" s="24">
        <v>1589390.4</v>
      </c>
      <c r="E31" s="25">
        <f t="shared" si="5"/>
        <v>1565576.1</v>
      </c>
      <c r="F31" s="26"/>
      <c r="G31" s="42" t="s">
        <v>55</v>
      </c>
      <c r="H31" s="26">
        <f t="shared" si="6"/>
        <v>23814.299999999814</v>
      </c>
      <c r="I31" s="26">
        <f t="shared" si="7"/>
        <v>101.52112056386143</v>
      </c>
      <c r="J31" s="42"/>
    </row>
    <row r="32" spans="1:12" ht="48" x14ac:dyDescent="0.3">
      <c r="A32" s="31" t="s">
        <v>27</v>
      </c>
      <c r="B32" s="24"/>
      <c r="C32" s="24">
        <v>-212676.5</v>
      </c>
      <c r="D32" s="24">
        <v>-221109.3</v>
      </c>
      <c r="E32" s="25">
        <f t="shared" si="5"/>
        <v>-212676.5</v>
      </c>
      <c r="F32" s="26"/>
      <c r="G32" s="42" t="s">
        <v>55</v>
      </c>
      <c r="H32" s="26">
        <f t="shared" si="6"/>
        <v>-8432.7999999999884</v>
      </c>
      <c r="I32" s="26">
        <f t="shared" si="7"/>
        <v>103.96508311919747</v>
      </c>
      <c r="J32" s="18"/>
    </row>
  </sheetData>
  <customSheetViews>
    <customSheetView guid="{BA29E419-3AF8-4760-A9E1-CCED98AF9DFB}" scale="90" showPageBreaks="1" fitToPage="1" printArea="1" view="pageBreakPreview" topLeftCell="A13">
      <selection activeCell="G21" sqref="G21"/>
      <pageMargins left="0.70866141732283472" right="0.70866141732283472" top="0.74803149606299213" bottom="0.74803149606299213" header="0.31496062992125984" footer="0.31496062992125984"/>
      <pageSetup paperSize="8" scale="49" orientation="landscape" errors="dash" r:id="rId1"/>
    </customSheetView>
    <customSheetView guid="{1E20E8CB-46A5-4743-B94F-C37656F629A4}" scale="90" showPageBreaks="1" fitToPage="1" printArea="1" view="pageBreakPreview" topLeftCell="A19">
      <selection activeCell="E27" sqref="E27"/>
      <pageMargins left="0.70866141732283472" right="0.70866141732283472" top="0.74803149606299213" bottom="0.74803149606299213" header="0.31496062992125984" footer="0.31496062992125984"/>
      <pageSetup paperSize="8" scale="49" orientation="landscape" errors="dash" r:id="rId2"/>
    </customSheetView>
  </customSheetViews>
  <mergeCells count="5">
    <mergeCell ref="A2:J2"/>
    <mergeCell ref="E5:F5"/>
    <mergeCell ref="H5:I5"/>
    <mergeCell ref="G24:G26"/>
    <mergeCell ref="J24:J25"/>
  </mergeCells>
  <pageMargins left="0.70866141732283472" right="0.70866141732283472" top="0.74803149606299213" bottom="0.74803149606299213" header="0.31496062992125984" footer="0.31496062992125984"/>
  <pageSetup paperSize="8" scale="49" orientation="landscape" errors="dash"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(4)</vt:lpstr>
      <vt:lpstr>'Лист1 (4)'!Область_печати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Ирина Каримуллина</dc:creator>
  <cp:lastModifiedBy>Ирина Каримуллина</cp:lastModifiedBy>
  <cp:lastPrinted>2021-05-28T13:16:40Z</cp:lastPrinted>
  <dcterms:created xsi:type="dcterms:W3CDTF">2016-02-09T08:26:29Z</dcterms:created>
  <dcterms:modified xsi:type="dcterms:W3CDTF">2021-05-31T11:46:37Z</dcterms:modified>
</cp:coreProperties>
</file>