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BUDG309\Y\2023\ОТКРЫТЫЙ БЮДЖЕТ\по проекту бюджета на 2023 - 2025 годы\"/>
    </mc:Choice>
  </mc:AlternateContent>
  <bookViews>
    <workbookView xWindow="14685" yWindow="345" windowWidth="13650" windowHeight="11925"/>
  </bookViews>
  <sheets>
    <sheet name="без 11" sheetId="17" r:id="rId1"/>
  </sheets>
  <definedNames>
    <definedName name="_xlnm.Print_Titles" localSheetId="0">'без 11'!$5:$6</definedName>
    <definedName name="_xlnm.Print_Area" localSheetId="0">'без 11'!$A$1:$F$30</definedName>
  </definedNames>
  <calcPr calcId="152511" concurrentCalc="0" concurrentManualCount="1"/>
</workbook>
</file>

<file path=xl/calcChain.xml><?xml version="1.0" encoding="utf-8"?>
<calcChain xmlns="http://schemas.openxmlformats.org/spreadsheetml/2006/main">
  <c r="C24" i="17" l="1"/>
  <c r="C23" i="17"/>
  <c r="C19" i="17"/>
  <c r="C25" i="17"/>
  <c r="C22" i="17"/>
  <c r="C16" i="17"/>
  <c r="C14" i="17"/>
  <c r="F19" i="17"/>
  <c r="E19" i="17"/>
  <c r="D19" i="17"/>
  <c r="B9" i="17"/>
  <c r="B16" i="17"/>
  <c r="B14" i="17"/>
  <c r="B8" i="17"/>
  <c r="D16" i="17"/>
  <c r="D14" i="17"/>
  <c r="E16" i="17"/>
  <c r="E14" i="17"/>
  <c r="F16" i="17"/>
  <c r="F14" i="17"/>
  <c r="C12" i="17"/>
  <c r="B30" i="17"/>
  <c r="F9" i="17"/>
  <c r="F8" i="17"/>
  <c r="F30" i="17"/>
  <c r="D9" i="17"/>
  <c r="E9" i="17"/>
  <c r="C9" i="17"/>
  <c r="D8" i="17"/>
  <c r="C8" i="17"/>
  <c r="E8" i="17"/>
  <c r="D30" i="17"/>
  <c r="E30" i="17"/>
  <c r="C30" i="17"/>
</calcChain>
</file>

<file path=xl/sharedStrings.xml><?xml version="1.0" encoding="utf-8"?>
<sst xmlns="http://schemas.openxmlformats.org/spreadsheetml/2006/main" count="31" uniqueCount="28">
  <si>
    <t>в том числе:</t>
  </si>
  <si>
    <t>тыс.рублей</t>
  </si>
  <si>
    <t>Прогноз</t>
  </si>
  <si>
    <t>Наименование показателей</t>
  </si>
  <si>
    <t>ВСЕГО ДОХОДОВ</t>
  </si>
  <si>
    <t>НАЛОГОВЫЕ ДОХОДЫ</t>
  </si>
  <si>
    <t>НЕНАЛОГОВЫЕ ДОХОДЫ</t>
  </si>
  <si>
    <t>ВСЕГО РАСХОДОВ</t>
  </si>
  <si>
    <t xml:space="preserve">НАЛОГОВЫЕ и НЕНАЛОГОВЫЕ ДОХОДЫ </t>
  </si>
  <si>
    <t>БЕЗВОЗМЕЗДНЫЕ ПОСТУПЛЕНИЯ</t>
  </si>
  <si>
    <t>2023 год</t>
  </si>
  <si>
    <t>2024 год</t>
  </si>
  <si>
    <t>2025 год</t>
  </si>
  <si>
    <t xml:space="preserve">ДЕФИЦИТ </t>
  </si>
  <si>
    <t>Фактическое исполнение за 2021 год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</si>
  <si>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</si>
  <si>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</si>
  <si>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</si>
  <si>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</si>
  <si>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</si>
  <si>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</si>
  <si>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</si>
  <si>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</si>
  <si>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</si>
  <si>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</si>
  <si>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основных характеристик консолидированного бюджета Республики Татарстан</t>
  </si>
  <si>
    <t>на 2023 год и на плановый период 2024 и 2025 годов</t>
  </si>
  <si>
    <t xml:space="preserve">Оценка
 за 2022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</si>
</sst>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_-* #,##0_р_._-;\-* #,##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0"/>
      <color indexed="12"/>
      <name val="Arial Cyr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66FF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6" fillId="0" borderId="0"/>
    <xf numFmtId="0" fontId="6" fillId="0" borderId="0"/>
  </cellStyleXfs>
  <cellXfs count="5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2" fillId="0" borderId="0" xfId="0" applyFont="1" applyFill="1" applyAlignment="1"/>
    <xf numFmtId="0" fontId="5" fillId="0" borderId="0" xfId="0" applyFont="1"/>
    <xf numFmtId="165" fontId="2" fillId="0" borderId="0" xfId="0" applyNumberFormat="1" applyFont="1" applyFill="1" applyAlignment="1"/>
    <xf numFmtId="165" fontId="0" fillId="0" borderId="0" xfId="0" applyNumberFormat="1" applyAlignment="1"/>
    <xf numFmtId="165" fontId="3" fillId="0" borderId="0" xfId="0" applyNumberFormat="1" applyFont="1" applyFill="1" applyAlignment="1"/>
    <xf numFmtId="0" fontId="7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Fill="1" applyAlignment="1">
      <alignment wrapText="1"/>
    </xf>
    <xf numFmtId="165" fontId="7" fillId="0" borderId="0" xfId="0" applyNumberFormat="1" applyFont="1" applyFill="1" applyAlignment="1">
      <alignment wrapText="1"/>
    </xf>
    <xf numFmtId="0" fontId="0" fillId="0" borderId="0" xfId="0" applyFill="1"/>
    <xf numFmtId="0" fontId="7" fillId="0" borderId="0" xfId="0" applyFont="1" applyFill="1"/>
    <xf numFmtId="0" fontId="7" fillId="0" borderId="0" xfId="0" applyFont="1" applyFill="1" applyAlignment="1">
      <alignment horizontal="center" wrapText="1"/>
    </xf>
    <xf numFmtId="165" fontId="9" fillId="0" borderId="0" xfId="0" applyNumberFormat="1" applyFont="1" applyFill="1" applyAlignment="1">
      <alignment wrapText="1"/>
    </xf>
    <xf numFmtId="165" fontId="10" fillId="0" borderId="0" xfId="1" applyNumberFormat="1" applyFont="1" applyFill="1" applyAlignment="1">
      <alignment horizontal="right" vertical="center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vertical="center" wrapText="1"/>
    </xf>
    <xf numFmtId="0" fontId="12" fillId="0" borderId="0" xfId="2" applyFont="1" applyAlignment="1">
      <alignment horizontal="centerContinuous" wrapText="1"/>
    </xf>
    <xf numFmtId="0" fontId="13" fillId="0" borderId="0" xfId="0" applyFont="1"/>
    <xf numFmtId="0" fontId="13" fillId="0" borderId="0" xfId="0" applyFont="1" applyAlignment="1">
      <alignment horizontal="center" wrapText="1"/>
    </xf>
    <xf numFmtId="0" fontId="17" fillId="0" borderId="2" xfId="0" applyFont="1" applyBorder="1" applyAlignment="1">
      <alignment horizontal="right" vertical="center" wrapText="1"/>
    </xf>
    <xf numFmtId="165" fontId="16" fillId="0" borderId="2" xfId="0" applyNumberFormat="1" applyFont="1" applyBorder="1" applyAlignment="1">
      <alignment horizontal="right" vertical="center" wrapText="1"/>
    </xf>
    <xf numFmtId="166" fontId="17" fillId="0" borderId="2" xfId="1" applyNumberFormat="1" applyFont="1" applyBorder="1" applyAlignment="1">
      <alignment horizontal="right" vertical="center" wrapText="1"/>
    </xf>
    <xf numFmtId="165" fontId="17" fillId="0" borderId="2" xfId="0" applyNumberFormat="1" applyFont="1" applyBorder="1" applyAlignment="1">
      <alignment vertical="center" wrapText="1"/>
    </xf>
    <xf numFmtId="165" fontId="18" fillId="0" borderId="2" xfId="0" applyNumberFormat="1" applyFont="1" applyFill="1" applyBorder="1" applyAlignment="1">
      <alignment vertical="center" wrapText="1"/>
    </xf>
    <xf numFmtId="0" fontId="15" fillId="0" borderId="2" xfId="2" applyFont="1" applyFill="1" applyBorder="1" applyAlignment="1">
      <alignment horizontal="left" vertical="center" wrapText="1"/>
    </xf>
    <xf numFmtId="165" fontId="16" fillId="0" borderId="2" xfId="1" applyNumberFormat="1" applyFont="1" applyFill="1" applyBorder="1" applyAlignment="1">
      <alignment vertical="center" wrapText="1"/>
    </xf>
    <xf numFmtId="0" fontId="14" fillId="0" borderId="2" xfId="2" applyFont="1" applyFill="1" applyBorder="1" applyAlignment="1">
      <alignment horizontal="left" vertical="center" wrapText="1"/>
    </xf>
    <xf numFmtId="165" fontId="13" fillId="0" borderId="2" xfId="0" applyNumberFormat="1" applyFont="1" applyFill="1" applyBorder="1" applyAlignment="1">
      <alignment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165" fontId="17" fillId="0" borderId="2" xfId="0" applyNumberFormat="1" applyFont="1" applyBorder="1" applyAlignment="1">
      <alignment horizontal="right" vertical="center" wrapText="1"/>
    </xf>
    <xf numFmtId="2" fontId="15" fillId="0" borderId="2" xfId="0" applyNumberFormat="1" applyFont="1" applyFill="1" applyBorder="1" applyAlignment="1">
      <alignment vertical="center" wrapText="1"/>
    </xf>
    <xf numFmtId="165" fontId="18" fillId="0" borderId="2" xfId="1" applyNumberFormat="1" applyFont="1" applyFill="1" applyBorder="1" applyAlignment="1">
      <alignment horizontal="right" vertical="center"/>
    </xf>
    <xf numFmtId="0" fontId="12" fillId="0" borderId="0" xfId="2" applyFont="1" applyAlignment="1">
      <alignment horizontal="centerContinuous" vertical="center" wrapText="1"/>
    </xf>
    <xf numFmtId="0" fontId="15" fillId="0" borderId="2" xfId="2" applyFont="1" applyBorder="1" applyAlignment="1">
      <alignment horizontal="left" vertical="center" wrapText="1"/>
    </xf>
    <xf numFmtId="0" fontId="14" fillId="0" borderId="2" xfId="2" applyFont="1" applyBorder="1" applyAlignment="1">
      <alignment horizontal="left" vertical="center" wrapText="1"/>
    </xf>
    <xf numFmtId="0" fontId="14" fillId="0" borderId="2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49" fontId="7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5" fontId="13" fillId="0" borderId="2" xfId="1" applyNumberFormat="1" applyFont="1" applyFill="1" applyBorder="1" applyAlignment="1">
      <alignment horizontal="right" vertical="center" wrapText="1"/>
    </xf>
    <xf numFmtId="0" fontId="0" fillId="0" borderId="0" xfId="0" applyFont="1"/>
    <xf numFmtId="0" fontId="11" fillId="0" borderId="0" xfId="0" applyFont="1" applyAlignment="1">
      <alignment horizontal="center" vertical="top" wrapText="1"/>
    </xf>
    <xf numFmtId="0" fontId="15" fillId="2" borderId="2" xfId="2" applyFont="1" applyFill="1" applyBorder="1" applyAlignment="1">
      <alignment horizontal="left" vertical="center" wrapText="1"/>
    </xf>
    <xf numFmtId="165" fontId="16" fillId="2" borderId="2" xfId="0" applyNumberFormat="1" applyFont="1" applyFill="1" applyBorder="1" applyAlignment="1">
      <alignment horizontal="right" vertical="center" wrapText="1"/>
    </xf>
    <xf numFmtId="2" fontId="15" fillId="2" borderId="2" xfId="0" applyNumberFormat="1" applyFont="1" applyFill="1" applyBorder="1" applyAlignment="1">
      <alignment horizontal="left" vertical="center" wrapText="1"/>
    </xf>
    <xf numFmtId="165" fontId="16" fillId="2" borderId="2" xfId="0" applyNumberFormat="1" applyFont="1" applyFill="1" applyBorder="1" applyAlignment="1">
      <alignment horizontal="right" vertical="center"/>
    </xf>
    <xf numFmtId="165" fontId="16" fillId="2" borderId="2" xfId="0" applyNumberFormat="1" applyFont="1" applyFill="1" applyBorder="1" applyAlignment="1">
      <alignment vertical="center" wrapText="1"/>
    </xf>
    <xf numFmtId="0" fontId="15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1" xfId="2" applyFont="1" applyBorder="1" applyAlignment="1">
      <alignment horizontal="center" vertical="center" wrapText="1"/>
    </xf>
  </cellXfs>
  <cellStyles count="7">
    <cellStyle name="Обычный" xfId="0" builtinId="0"/>
    <cellStyle name="Обычный 2" xfId="3"/>
    <cellStyle name="Обычный 3" xfId="5"/>
    <cellStyle name="Обычный 4" xfId="6"/>
    <cellStyle name="Обычный_2001" xfId="2"/>
    <cellStyle name="Финансовый" xfId="1" builtinId="3"/>
    <cellStyle name="Финансовый 2" xfId="4"/>
  </cellStyles>
  <dxfs count="0"/>
  <tableStyles count="0" defaultTableStyle="TableStyleMedium9" defaultPivotStyle="PivotStyleLight16"/>
  <colors>
    <mruColors>
      <color rgb="FF0066FF"/>
      <color rgb="FFBA0671"/>
      <color rgb="FF9900CC"/>
      <color rgb="FF1810B0"/>
      <color rgb="FFA11F88"/>
      <color rgb="FFF828A4"/>
      <color rgb="FFAC14A1"/>
      <color rgb="FFED33D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view="pageBreakPreview" zoomScale="90" zoomScaleNormal="100" zoomScaleSheetLayoutView="90" workbookViewId="0">
      <pane xSplit="1" ySplit="6" topLeftCell="B7" activePane="bottomRight" state="frozen"/>
      <selection pane="topRight" activeCell="C1" sqref="C1"/>
      <selection pane="bottomLeft" activeCell="A6" sqref="A6"/>
      <selection pane="bottomRight" activeCell="A12" sqref="A12"/>
    </sheetView>
  </sheetViews>
  <sheetFormatPr defaultRowHeight="15" x14ac:dyDescent="0.25"/>
  <cols>
    <col min="1" max="1" width="40" style="21" customWidth="1"/>
    <col min="2" max="2" width="14.7109375" style="10" customWidth="1"/>
    <col min="3" max="3" width="15.7109375" style="8" customWidth="1"/>
    <col min="4" max="4" width="16.5703125" style="8" customWidth="1"/>
    <col min="5" max="5" width="15.42578125" style="9" customWidth="1"/>
    <col min="6" max="6" width="16" customWidth="1"/>
  </cols>
  <sheetData>
    <row r="1" spans="1:6" ht="15.75" customHeight="1" x14ac:dyDescent="0.25">
      <c r="A1" s="48" t="s">
        <v>2</v>
      </c>
      <c r="B1" s="48"/>
      <c r="C1" s="48"/>
      <c r="D1" s="48"/>
      <c r="E1" s="48"/>
      <c r="F1" s="48"/>
    </row>
    <row r="2" spans="1:6" ht="15.75" customHeight="1" x14ac:dyDescent="0.25">
      <c r="A2" s="48" t="s">
        <v>25</v>
      </c>
      <c r="B2" s="48"/>
      <c r="C2" s="48"/>
      <c r="D2" s="48"/>
      <c r="E2" s="48"/>
      <c r="F2" s="48"/>
    </row>
    <row r="3" spans="1:6" ht="15.75" x14ac:dyDescent="0.25">
      <c r="A3" s="48" t="s">
        <v>26</v>
      </c>
      <c r="B3" s="48"/>
      <c r="C3" s="48"/>
      <c r="D3" s="48"/>
      <c r="E3" s="48"/>
      <c r="F3" s="48"/>
    </row>
    <row r="4" spans="1:6" ht="15" customHeight="1" x14ac:dyDescent="0.25">
      <c r="A4" s="38"/>
      <c r="B4" s="22"/>
      <c r="C4" s="23"/>
      <c r="D4" s="23"/>
      <c r="E4" s="24"/>
      <c r="F4" s="24" t="s">
        <v>1</v>
      </c>
    </row>
    <row r="5" spans="1:6" ht="15" customHeight="1" x14ac:dyDescent="0.25">
      <c r="A5" s="54" t="s">
        <v>3</v>
      </c>
      <c r="B5" s="54" t="s">
        <v>14</v>
      </c>
      <c r="C5" s="54" t="s">
        <v>27</v>
      </c>
      <c r="D5" s="55" t="s">
        <v>2</v>
      </c>
      <c r="E5" s="55"/>
      <c r="F5" s="55"/>
    </row>
    <row r="6" spans="1:6" ht="29.25" customHeight="1" x14ac:dyDescent="0.25">
      <c r="A6" s="54"/>
      <c r="B6" s="54"/>
      <c r="C6" s="54"/>
      <c r="D6" s="56" t="s">
        <v>10</v>
      </c>
      <c r="E6" s="56" t="s">
        <v>11</v>
      </c>
      <c r="F6" s="56" t="s">
        <v>12</v>
      </c>
    </row>
    <row r="7" spans="1:6" ht="12" customHeight="1" x14ac:dyDescent="0.25">
      <c r="A7" s="40"/>
      <c r="B7" s="25"/>
      <c r="C7" s="25"/>
      <c r="D7" s="25"/>
      <c r="E7" s="27"/>
      <c r="F7" s="27"/>
    </row>
    <row r="8" spans="1:6" s="13" customFormat="1" ht="21" customHeight="1" x14ac:dyDescent="0.25">
      <c r="A8" s="49" t="s">
        <v>4</v>
      </c>
      <c r="B8" s="50">
        <f>B9+B14</f>
        <v>410942161.30000001</v>
      </c>
      <c r="C8" s="50">
        <f>C9+C14</f>
        <v>462601074.69999999</v>
      </c>
      <c r="D8" s="50">
        <f>D9+D14</f>
        <v>394382546.70000005</v>
      </c>
      <c r="E8" s="50">
        <f>E9+E14</f>
        <v>416969707.89999998</v>
      </c>
      <c r="F8" s="50">
        <f>F9+F14</f>
        <v>418094027.99999994</v>
      </c>
    </row>
    <row r="9" spans="1:6" ht="32.25" customHeight="1" x14ac:dyDescent="0.25">
      <c r="A9" s="39" t="s">
        <v>8</v>
      </c>
      <c r="B9" s="26">
        <f>B11+B12</f>
        <v>336089316.39999998</v>
      </c>
      <c r="C9" s="26">
        <f>C11+C12</f>
        <v>390163125.30000001</v>
      </c>
      <c r="D9" s="26">
        <f>D11+D12</f>
        <v>342527969.10000002</v>
      </c>
      <c r="E9" s="26">
        <f>E11+E12</f>
        <v>366279989.29999995</v>
      </c>
      <c r="F9" s="26">
        <f>F11+F12</f>
        <v>390906178.49999994</v>
      </c>
    </row>
    <row r="10" spans="1:6" ht="15.75" customHeight="1" x14ac:dyDescent="0.25">
      <c r="A10" s="40" t="s">
        <v>0</v>
      </c>
      <c r="B10" s="25"/>
      <c r="C10" s="25"/>
      <c r="D10" s="25"/>
      <c r="E10" s="27"/>
      <c r="F10" s="27"/>
    </row>
    <row r="11" spans="1:6" s="47" customFormat="1" ht="15.75" customHeight="1" x14ac:dyDescent="0.25">
      <c r="A11" s="40" t="s">
        <v>5</v>
      </c>
      <c r="B11" s="46">
        <v>320117806.09999996</v>
      </c>
      <c r="C11" s="46">
        <v>370376950.69999999</v>
      </c>
      <c r="D11" s="46">
        <v>331342869.70000005</v>
      </c>
      <c r="E11" s="46">
        <v>355007817.59999996</v>
      </c>
      <c r="F11" s="46">
        <v>379582706.29999995</v>
      </c>
    </row>
    <row r="12" spans="1:6" s="4" customFormat="1" ht="19.5" customHeight="1" x14ac:dyDescent="0.25">
      <c r="A12" s="40" t="s">
        <v>6</v>
      </c>
      <c r="B12" s="33">
        <v>15971510.300000001</v>
      </c>
      <c r="C12" s="33">
        <f>17786174.6+2000000</f>
        <v>19786174.600000001</v>
      </c>
      <c r="D12" s="33">
        <v>11185099.4</v>
      </c>
      <c r="E12" s="33">
        <v>11272171.699999999</v>
      </c>
      <c r="F12" s="33">
        <v>11323472.200000001</v>
      </c>
    </row>
    <row r="13" spans="1:6" ht="8.25" customHeight="1" x14ac:dyDescent="0.25">
      <c r="A13" s="39"/>
      <c r="B13" s="28"/>
      <c r="C13" s="28"/>
      <c r="D13" s="29"/>
      <c r="E13" s="29"/>
      <c r="F13" s="29"/>
    </row>
    <row r="14" spans="1:6" s="1" customFormat="1" ht="16.5" customHeight="1" x14ac:dyDescent="0.25">
      <c r="A14" s="30" t="s">
        <v>9</v>
      </c>
      <c r="B14" s="31">
        <f>B16+B22+B23+B24+B25+B26</f>
        <v>74852844.900000021</v>
      </c>
      <c r="C14" s="31">
        <f>C16+C22+C23+C24+C25+C26</f>
        <v>72437949.399999991</v>
      </c>
      <c r="D14" s="31">
        <f>D16+D22+D23+D24+D25+D26</f>
        <v>51854577.599999994</v>
      </c>
      <c r="E14" s="31">
        <f>E16+E22+E23+E24+E25+E26</f>
        <v>50689718.599999994</v>
      </c>
      <c r="F14" s="31">
        <f>F16+F22+F23+F24+F25+F26</f>
        <v>27187849.5</v>
      </c>
    </row>
    <row r="15" spans="1:6" s="1" customFormat="1" ht="15.75" customHeight="1" x14ac:dyDescent="0.25">
      <c r="A15" s="40" t="s">
        <v>0</v>
      </c>
      <c r="B15" s="31"/>
      <c r="C15" s="31"/>
      <c r="D15" s="31"/>
      <c r="E15" s="31"/>
      <c r="F15" s="31"/>
    </row>
    <row r="16" spans="1:6" s="1" customFormat="1" ht="42" customHeight="1" x14ac:dyDescent="0.25">
      <c r="A16" s="32" t="s">
        <v>15</v>
      </c>
      <c r="B16" s="33">
        <f>SUM(B18:B21)</f>
        <v>72757731.200000003</v>
      </c>
      <c r="C16" s="33">
        <f>SUM(C18:C21)</f>
        <v>69220995.299999997</v>
      </c>
      <c r="D16" s="33">
        <f>SUM(D18:D21)</f>
        <v>51803558.299999997</v>
      </c>
      <c r="E16" s="33">
        <f>SUM(E18:E21)</f>
        <v>50689718.599999994</v>
      </c>
      <c r="F16" s="33">
        <f>SUM(F18:F21)</f>
        <v>27187849.5</v>
      </c>
    </row>
    <row r="17" spans="1:7" s="1" customFormat="1" ht="14.25" customHeight="1" x14ac:dyDescent="0.25">
      <c r="A17" s="40" t="s">
        <v>0</v>
      </c>
      <c r="B17" s="33"/>
      <c r="C17" s="33"/>
      <c r="D17" s="33"/>
      <c r="E17" s="33"/>
      <c r="F17" s="33"/>
    </row>
    <row r="18" spans="1:7" s="1" customFormat="1" ht="30.75" customHeight="1" x14ac:dyDescent="0.25">
      <c r="A18" s="32" t="s">
        <v>16</v>
      </c>
      <c r="B18" s="33">
        <v>863557.7</v>
      </c>
      <c r="C18" s="33">
        <v>943827.1</v>
      </c>
      <c r="D18" s="33"/>
      <c r="E18" s="33"/>
      <c r="F18" s="33"/>
    </row>
    <row r="19" spans="1:7" s="1" customFormat="1" ht="44.25" customHeight="1" x14ac:dyDescent="0.25">
      <c r="A19" s="32" t="s">
        <v>17</v>
      </c>
      <c r="B19" s="33">
        <v>22299046.800000001</v>
      </c>
      <c r="C19" s="33">
        <f>35870313.3-106088.7</f>
        <v>35764224.599999994</v>
      </c>
      <c r="D19" s="33">
        <f>28298580.2-119578.3</f>
        <v>28179001.899999999</v>
      </c>
      <c r="E19" s="33">
        <f>29150365-206429.7</f>
        <v>28943935.300000001</v>
      </c>
      <c r="F19" s="33">
        <f>5421294.1-241817.6</f>
        <v>5179476.5</v>
      </c>
    </row>
    <row r="20" spans="1:7" s="1" customFormat="1" ht="27" customHeight="1" x14ac:dyDescent="0.25">
      <c r="A20" s="32" t="s">
        <v>18</v>
      </c>
      <c r="B20" s="33">
        <v>11375246.199999999</v>
      </c>
      <c r="C20" s="33">
        <v>11596114.9</v>
      </c>
      <c r="D20" s="33">
        <v>4948639.9000000004</v>
      </c>
      <c r="E20" s="33">
        <v>5038277.5</v>
      </c>
      <c r="F20" s="33">
        <v>5300867.2</v>
      </c>
    </row>
    <row r="21" spans="1:7" s="1" customFormat="1" ht="18" customHeight="1" x14ac:dyDescent="0.25">
      <c r="A21" s="32" t="s">
        <v>19</v>
      </c>
      <c r="B21" s="33">
        <v>38219880.5</v>
      </c>
      <c r="C21" s="33">
        <v>20916828.699999999</v>
      </c>
      <c r="D21" s="33">
        <v>18675916.5</v>
      </c>
      <c r="E21" s="33">
        <v>16707505.800000001</v>
      </c>
      <c r="F21" s="33">
        <v>16707505.800000001</v>
      </c>
    </row>
    <row r="22" spans="1:7" s="1" customFormat="1" ht="48" customHeight="1" x14ac:dyDescent="0.25">
      <c r="A22" s="32" t="s">
        <v>20</v>
      </c>
      <c r="B22" s="33">
        <v>1630325.9</v>
      </c>
      <c r="C22" s="33">
        <f>272278.8+777128.4</f>
        <v>1049407.2</v>
      </c>
      <c r="D22" s="33">
        <v>51019.3</v>
      </c>
      <c r="E22" s="33"/>
      <c r="F22" s="33"/>
    </row>
    <row r="23" spans="1:7" s="1" customFormat="1" ht="33.75" customHeight="1" x14ac:dyDescent="0.25">
      <c r="A23" s="32" t="s">
        <v>21</v>
      </c>
      <c r="B23" s="33">
        <v>102555.4</v>
      </c>
      <c r="C23" s="33">
        <f>54444.6+54734</f>
        <v>109178.6</v>
      </c>
      <c r="D23" s="33"/>
      <c r="E23" s="33"/>
      <c r="F23" s="33"/>
    </row>
    <row r="24" spans="1:7" s="1" customFormat="1" ht="31.5" customHeight="1" x14ac:dyDescent="0.25">
      <c r="A24" s="32" t="s">
        <v>22</v>
      </c>
      <c r="B24" s="33">
        <v>152824.4</v>
      </c>
      <c r="C24" s="33">
        <f>826.4+200922.4</f>
        <v>201748.8</v>
      </c>
      <c r="D24" s="33"/>
      <c r="E24" s="33"/>
      <c r="F24" s="33"/>
    </row>
    <row r="25" spans="1:7" s="1" customFormat="1" ht="103.5" customHeight="1" x14ac:dyDescent="0.25">
      <c r="A25" s="32" t="s">
        <v>23</v>
      </c>
      <c r="B25" s="33">
        <v>280501</v>
      </c>
      <c r="C25" s="33">
        <f>706233.1+1343798.7</f>
        <v>2050031.7999999998</v>
      </c>
      <c r="D25" s="33"/>
      <c r="E25" s="33"/>
      <c r="F25" s="33"/>
    </row>
    <row r="26" spans="1:7" s="1" customFormat="1" ht="74.25" customHeight="1" x14ac:dyDescent="0.25">
      <c r="A26" s="32" t="s">
        <v>24</v>
      </c>
      <c r="B26" s="33">
        <v>-71093</v>
      </c>
      <c r="C26" s="33">
        <v>-193412.3</v>
      </c>
      <c r="D26" s="33"/>
      <c r="E26" s="33"/>
      <c r="F26" s="33"/>
    </row>
    <row r="27" spans="1:7" ht="11.25" customHeight="1" x14ac:dyDescent="0.25">
      <c r="A27" s="41"/>
      <c r="B27" s="34"/>
      <c r="C27" s="34"/>
      <c r="D27" s="34"/>
      <c r="E27" s="35"/>
      <c r="F27" s="35"/>
    </row>
    <row r="28" spans="1:7" s="2" customFormat="1" ht="21" customHeight="1" x14ac:dyDescent="0.25">
      <c r="A28" s="51" t="s">
        <v>7</v>
      </c>
      <c r="B28" s="52">
        <v>398093233.10000008</v>
      </c>
      <c r="C28" s="52">
        <v>479334388.99999994</v>
      </c>
      <c r="D28" s="52">
        <v>421530047.19999999</v>
      </c>
      <c r="E28" s="52">
        <v>444199179.59999996</v>
      </c>
      <c r="F28" s="52">
        <v>445430761.69999999</v>
      </c>
      <c r="G28" s="6"/>
    </row>
    <row r="29" spans="1:7" s="3" customFormat="1" ht="12" customHeight="1" x14ac:dyDescent="0.2">
      <c r="A29" s="36"/>
      <c r="B29" s="37"/>
      <c r="C29" s="37"/>
      <c r="D29" s="37"/>
      <c r="E29" s="37"/>
      <c r="F29" s="37"/>
      <c r="G29" s="5"/>
    </row>
    <row r="30" spans="1:7" s="4" customFormat="1" ht="18" customHeight="1" x14ac:dyDescent="0.25">
      <c r="A30" s="49" t="s">
        <v>13</v>
      </c>
      <c r="B30" s="53">
        <f>B8-B28</f>
        <v>12848928.199999928</v>
      </c>
      <c r="C30" s="53">
        <f>C8-C28</f>
        <v>-16733314.299999952</v>
      </c>
      <c r="D30" s="53">
        <f>D8-D28</f>
        <v>-27147500.49999994</v>
      </c>
      <c r="E30" s="53">
        <f>E8-E28</f>
        <v>-27229471.699999988</v>
      </c>
      <c r="F30" s="53">
        <f>F8-F28</f>
        <v>-27336733.700000048</v>
      </c>
    </row>
    <row r="31" spans="1:7" x14ac:dyDescent="0.25">
      <c r="B31" s="18"/>
      <c r="C31" s="19"/>
      <c r="D31" s="19"/>
      <c r="E31" s="20"/>
      <c r="F31" s="17"/>
    </row>
    <row r="32" spans="1:7" s="13" customFormat="1" x14ac:dyDescent="0.25">
      <c r="A32" s="42"/>
      <c r="B32" s="12"/>
      <c r="C32" s="12"/>
      <c r="D32" s="12"/>
      <c r="E32" s="12"/>
    </row>
    <row r="33" spans="1:7" s="13" customFormat="1" x14ac:dyDescent="0.25">
      <c r="A33" s="43"/>
      <c r="B33" s="12"/>
      <c r="C33" s="12"/>
      <c r="D33" s="12"/>
      <c r="E33" s="15"/>
    </row>
    <row r="34" spans="1:7" s="13" customFormat="1" x14ac:dyDescent="0.25">
      <c r="A34" s="43"/>
      <c r="B34" s="12"/>
      <c r="C34" s="12"/>
      <c r="D34" s="12"/>
      <c r="E34" s="15"/>
    </row>
    <row r="35" spans="1:7" s="13" customFormat="1" x14ac:dyDescent="0.25">
      <c r="A35" s="43"/>
      <c r="B35" s="12"/>
      <c r="C35" s="12"/>
      <c r="D35" s="12"/>
      <c r="E35" s="15"/>
    </row>
    <row r="36" spans="1:7" s="13" customFormat="1" x14ac:dyDescent="0.25">
      <c r="A36" s="43"/>
      <c r="B36" s="12"/>
      <c r="C36" s="12"/>
      <c r="D36" s="12"/>
      <c r="E36" s="15"/>
    </row>
    <row r="37" spans="1:7" s="13" customFormat="1" x14ac:dyDescent="0.25">
      <c r="A37" s="43"/>
      <c r="B37" s="12"/>
      <c r="C37" s="12"/>
      <c r="D37" s="12"/>
      <c r="E37" s="15"/>
    </row>
    <row r="38" spans="1:7" s="13" customFormat="1" x14ac:dyDescent="0.25">
      <c r="A38" s="42"/>
      <c r="B38" s="12"/>
      <c r="C38" s="12"/>
      <c r="D38" s="12"/>
      <c r="E38" s="15"/>
    </row>
    <row r="39" spans="1:7" s="13" customFormat="1" x14ac:dyDescent="0.25">
      <c r="A39" s="44"/>
      <c r="B39" s="12"/>
      <c r="C39" s="12"/>
      <c r="D39" s="12"/>
      <c r="E39" s="12"/>
      <c r="F39" s="7"/>
      <c r="G39" s="7"/>
    </row>
    <row r="40" spans="1:7" s="13" customFormat="1" x14ac:dyDescent="0.25">
      <c r="A40" s="43"/>
      <c r="B40" s="12"/>
      <c r="C40" s="12"/>
      <c r="D40" s="12"/>
      <c r="E40" s="15"/>
      <c r="F40" s="7"/>
      <c r="G40" s="7"/>
    </row>
    <row r="41" spans="1:7" s="13" customFormat="1" x14ac:dyDescent="0.25">
      <c r="A41" s="43"/>
      <c r="B41" s="12"/>
      <c r="C41" s="12"/>
      <c r="D41" s="12"/>
      <c r="E41" s="15"/>
      <c r="F41" s="7"/>
      <c r="G41" s="7"/>
    </row>
    <row r="42" spans="1:7" s="13" customFormat="1" x14ac:dyDescent="0.25">
      <c r="A42" s="43"/>
      <c r="B42" s="12"/>
      <c r="C42" s="12"/>
      <c r="D42" s="12"/>
      <c r="E42" s="15"/>
      <c r="F42" s="7"/>
      <c r="G42" s="7"/>
    </row>
    <row r="43" spans="1:7" s="13" customFormat="1" x14ac:dyDescent="0.25">
      <c r="A43" s="43"/>
      <c r="B43" s="12"/>
      <c r="C43" s="12"/>
      <c r="D43" s="12"/>
      <c r="E43" s="15"/>
      <c r="F43" s="7"/>
      <c r="G43" s="7"/>
    </row>
    <row r="44" spans="1:7" s="13" customFormat="1" x14ac:dyDescent="0.25">
      <c r="A44" s="43"/>
      <c r="B44" s="12"/>
      <c r="C44" s="12"/>
      <c r="D44" s="12"/>
      <c r="E44" s="15"/>
      <c r="F44" s="7"/>
      <c r="G44" s="7"/>
    </row>
    <row r="45" spans="1:7" s="13" customFormat="1" x14ac:dyDescent="0.25">
      <c r="A45" s="42"/>
      <c r="B45" s="12"/>
      <c r="C45" s="12"/>
      <c r="D45" s="12"/>
      <c r="E45" s="15"/>
      <c r="F45" s="7"/>
      <c r="G45" s="7"/>
    </row>
    <row r="46" spans="1:7" s="13" customFormat="1" x14ac:dyDescent="0.25">
      <c r="A46" s="45"/>
      <c r="B46" s="16"/>
      <c r="C46" s="16"/>
      <c r="D46" s="12"/>
      <c r="E46" s="15"/>
      <c r="F46" s="7"/>
      <c r="G46" s="7"/>
    </row>
    <row r="47" spans="1:7" s="13" customFormat="1" x14ac:dyDescent="0.25">
      <c r="A47" s="42"/>
      <c r="B47" s="11"/>
      <c r="C47" s="14"/>
      <c r="D47" s="14"/>
      <c r="E47" s="15"/>
    </row>
    <row r="48" spans="1:7" s="13" customFormat="1" x14ac:dyDescent="0.25">
      <c r="A48" s="42"/>
      <c r="B48" s="11"/>
      <c r="C48" s="14"/>
      <c r="D48" s="14"/>
      <c r="E48" s="15"/>
    </row>
  </sheetData>
  <mergeCells count="7">
    <mergeCell ref="C5:C6"/>
    <mergeCell ref="B5:B6"/>
    <mergeCell ref="A5:A6"/>
    <mergeCell ref="D5:F5"/>
    <mergeCell ref="A1:F1"/>
    <mergeCell ref="A2:F2"/>
    <mergeCell ref="A3:F3"/>
  </mergeCells>
  <printOptions horizontalCentered="1"/>
  <pageMargins left="0.31496062992125984" right="0.19685039370078741" top="0.27559055118110237" bottom="0.15748031496062992" header="0.31496062992125984" footer="0.19685039370078741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без 11</vt:lpstr>
      <vt:lpstr>'без 11'!Заголовки_для_печати</vt:lpstr>
      <vt:lpstr>'без 11'!Область_печати</vt:lpstr>
    </vt:vector>
  </TitlesOfParts>
  <Company>2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Gela.Gerasimova</dc:creator>
  <cp:lastModifiedBy>Минфин РТ - Алсу Назиповна Хусаинова</cp:lastModifiedBy>
  <cp:lastPrinted>2022-10-04T10:48:10Z</cp:lastPrinted>
  <dcterms:created xsi:type="dcterms:W3CDTF">2010-06-23T12:00:18Z</dcterms:created>
  <dcterms:modified xsi:type="dcterms:W3CDTF">2022-10-04T11:34:57Z</dcterms:modified>
</cp:coreProperties>
</file>