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45" yWindow="1920" windowWidth="27795" windowHeight="11430"/>
  </bookViews>
  <sheets>
    <sheet name="Лист1 (4)" sheetId="1" r:id="rId1"/>
  </sheets>
  <definedNames>
    <definedName name="Z_1E20E8CB_46A5_4743_B94F_C37656F629A4_.wvu.PrintArea" localSheetId="0" hidden="1">'Лист1 (4)'!$A$1:$J$33</definedName>
    <definedName name="Z_BA29E419_3AF8_4760_A9E1_CCED98AF9DFB_.wvu.PrintArea" localSheetId="0" hidden="1">'Лист1 (4)'!$A$1:$J$33</definedName>
    <definedName name="_xlnm.Print_Area" localSheetId="0">'Лист1 (4)'!$A$1:$J$33</definedName>
  </definedNames>
  <calcPr calcId="145621"/>
  <customWorkbookViews>
    <customWorkbookView name="Elvira.Fatihova - Личное представление" guid="{BA29E419-3AF8-4760-A9E1-CCED98AF9DFB}" mergeInterval="0" personalView="1" maximized="1" windowWidth="1916" windowHeight="735" activeSheetId="1"/>
    <customWorkbookView name="Ирина Каримуллина - Личное представление" guid="{1E20E8CB-46A5-4743-B94F-C37656F629A4}" mergeInterval="0" personalView="1" maximized="1" windowWidth="1916" windowHeight="761" activeSheetId="1"/>
  </customWorkbookViews>
</workbook>
</file>

<file path=xl/calcChain.xml><?xml version="1.0" encoding="utf-8"?>
<calcChain xmlns="http://schemas.openxmlformats.org/spreadsheetml/2006/main">
  <c r="I33" i="1" l="1"/>
  <c r="H33" i="1"/>
  <c r="F33" i="1"/>
  <c r="E33" i="1"/>
  <c r="I32" i="1"/>
  <c r="H32" i="1"/>
  <c r="F32" i="1"/>
  <c r="E32" i="1"/>
  <c r="I31" i="1"/>
  <c r="H31" i="1"/>
  <c r="F31" i="1"/>
  <c r="E31" i="1"/>
  <c r="I30" i="1"/>
  <c r="H30" i="1"/>
  <c r="F30" i="1"/>
  <c r="E30" i="1"/>
  <c r="I29" i="1"/>
  <c r="H29" i="1"/>
  <c r="F29" i="1"/>
  <c r="E29" i="1"/>
  <c r="H28" i="1"/>
  <c r="F28" i="1"/>
  <c r="E28" i="1"/>
  <c r="I27" i="1"/>
  <c r="H27" i="1"/>
  <c r="F27" i="1"/>
  <c r="E27" i="1"/>
  <c r="I26" i="1"/>
  <c r="H26" i="1"/>
  <c r="F26" i="1"/>
  <c r="E26" i="1"/>
  <c r="I25" i="1"/>
  <c r="H25" i="1"/>
  <c r="F25" i="1"/>
  <c r="E25" i="1"/>
  <c r="I24" i="1"/>
  <c r="H24" i="1"/>
  <c r="E24" i="1"/>
  <c r="D23" i="1"/>
  <c r="I23" i="1" s="1"/>
  <c r="C23" i="1"/>
  <c r="F23" i="1" s="1"/>
  <c r="B23" i="1"/>
  <c r="H23" i="1" l="1"/>
  <c r="E23" i="1"/>
  <c r="H9" i="1"/>
  <c r="B9" i="1"/>
  <c r="H15" i="1" l="1"/>
  <c r="I15" i="1"/>
  <c r="C21" i="1"/>
  <c r="C9" i="1" s="1"/>
  <c r="C7" i="1" l="1"/>
  <c r="D9" i="1" l="1"/>
  <c r="E15" i="1"/>
  <c r="D21" i="1"/>
  <c r="E9" i="1" l="1"/>
  <c r="I22" i="1" l="1"/>
  <c r="H22" i="1"/>
  <c r="H21" i="1"/>
  <c r="I20" i="1"/>
  <c r="H20" i="1"/>
  <c r="I19" i="1"/>
  <c r="H19" i="1"/>
  <c r="I18" i="1"/>
  <c r="H18" i="1"/>
  <c r="I17" i="1"/>
  <c r="H17" i="1"/>
  <c r="I16" i="1"/>
  <c r="H16" i="1"/>
  <c r="I14" i="1"/>
  <c r="H14" i="1"/>
  <c r="I13" i="1"/>
  <c r="H13" i="1"/>
  <c r="I12" i="1"/>
  <c r="H12" i="1"/>
  <c r="I11" i="1"/>
  <c r="H11" i="1"/>
  <c r="I10" i="1"/>
  <c r="H10" i="1"/>
  <c r="I9" i="1"/>
  <c r="F22" i="1"/>
  <c r="F21" i="1"/>
  <c r="F20" i="1"/>
  <c r="F19" i="1"/>
  <c r="F18" i="1"/>
  <c r="F17" i="1"/>
  <c r="F16" i="1"/>
  <c r="F14" i="1"/>
  <c r="F13" i="1"/>
  <c r="F12" i="1"/>
  <c r="F11" i="1"/>
  <c r="F10" i="1"/>
  <c r="E22" i="1"/>
  <c r="E21" i="1"/>
  <c r="E20" i="1"/>
  <c r="E19" i="1"/>
  <c r="E18" i="1"/>
  <c r="E17" i="1"/>
  <c r="E16" i="1"/>
  <c r="E14" i="1"/>
  <c r="E13" i="1"/>
  <c r="E12" i="1"/>
  <c r="E11" i="1"/>
  <c r="E10" i="1"/>
  <c r="I21" i="1"/>
  <c r="D7" i="1"/>
  <c r="B7" i="1"/>
  <c r="F7" i="1" s="1"/>
  <c r="F9" i="1"/>
  <c r="I7" i="1" l="1"/>
  <c r="H7" i="1"/>
  <c r="E7" i="1"/>
</calcChain>
</file>

<file path=xl/sharedStrings.xml><?xml version="1.0" encoding="utf-8"?>
<sst xmlns="http://schemas.openxmlformats.org/spreadsheetml/2006/main" count="66" uniqueCount="57">
  <si>
    <t>Налог на доходы физических лиц</t>
  </si>
  <si>
    <t>Налог на имущество организаций</t>
  </si>
  <si>
    <t>Налог на игорный бизнес</t>
  </si>
  <si>
    <t>Налоговые и неналоговые доходы</t>
  </si>
  <si>
    <t>тыс. руб.</t>
  </si>
  <si>
    <t>Доходы всего</t>
  </si>
  <si>
    <t>Безвозмездные поступления</t>
  </si>
  <si>
    <t>Наименование</t>
  </si>
  <si>
    <t>Исполнено с начала года</t>
  </si>
  <si>
    <t>Налог на добычу полезных ископаемых</t>
  </si>
  <si>
    <t>Налог, взимаемый в связи с применением упрощенной системы налогообложения</t>
  </si>
  <si>
    <t>Транспортный налог</t>
  </si>
  <si>
    <t xml:space="preserve">Акцизы по подакцизным товарам (продукции), производимым на территории Российской Федерации
</t>
  </si>
  <si>
    <t>Налог на прибыль организаций</t>
  </si>
  <si>
    <t>Иные налоговые доходы</t>
  </si>
  <si>
    <t>Неналоговые доходы</t>
  </si>
  <si>
    <t xml:space="preserve">(+,-) </t>
  </si>
  <si>
    <t>%</t>
  </si>
  <si>
    <t xml:space="preserve">Отклонение между фактическими  поступлениями и уточненным  планом </t>
  </si>
  <si>
    <t>Дотации бюджетам бюджетной системы Российской Федерации</t>
  </si>
  <si>
    <t>Субсидии бюджетам бюджетной системы Российской Федерации (межбюджетные субсидии)</t>
  </si>
  <si>
    <t>Субвенции бюджетам бюджетной системы Российской Федерации</t>
  </si>
  <si>
    <t>Иные межбюджетные трансферты</t>
  </si>
  <si>
    <t>Прочие безвозмездные поступления от других бюджетов бюджетной системы</t>
  </si>
  <si>
    <t>Безвозмездные поступления от государственных (муниципальных) организаций</t>
  </si>
  <si>
    <t xml:space="preserve">Безвозмездные поступления от негосударственных организаций </t>
  </si>
  <si>
    <t>Прочие безвозмездные поступления</t>
  </si>
  <si>
    <t>Возвраты остатков субсидий, субвенций и иных межбюджетных трансфертов, имеющих целевое назначение, прошлых лет</t>
  </si>
  <si>
    <t>Сборы за пользование объектами животного мира и за пользование объектами водных биологических ресурсов</t>
  </si>
  <si>
    <t>Доходы бюджетов бюджетной системы Российской Федерации от возврата бюджетами бюджетной системы Российской Федерации и организациями остатков субсидий, субвенций и иных межбюджетных трансфертов, имеющих целевое назначение, прошлых лет</t>
  </si>
  <si>
    <t>Налог на профессиональный доход</t>
  </si>
  <si>
    <t>Отклонение между уточненным и  первоначально утвержденным  планом</t>
  </si>
  <si>
    <t>Пояснения различий между уточненными плановыми и  фактическими значениями исполнения бюджета Республики Татарстан за 2020 год</t>
  </si>
  <si>
    <t>Пояснения различий между первоначально утвержденными (установленными) показателями доходов  и их  уточненными плановыми значениями бюджета Республики Татарстан за 2020 год</t>
  </si>
  <si>
    <t>Сведения о фактических поступлениях доходов по видам доходов в сравнении с первоначально утвержденными  законом о бюджете значениями и с уточненными значениями   с учетом внесенных изменений в соответствии с проектом Закона Республики Татарстан "Об исполнении бюджета Республики Татарстан за  2022 год"</t>
  </si>
  <si>
    <t>Первоначальный план на 2022 год</t>
  </si>
  <si>
    <t>Уточненный план на 2022 год</t>
  </si>
  <si>
    <t>Налог, взимаемый в связи с применением специального налогового режима "Автоматизированная упрощенная система налогообложения"</t>
  </si>
  <si>
    <t>Рост  поступлений связан с увеличением количества налогоплательщиков</t>
  </si>
  <si>
    <t>Поступления государственной пошлины носят заявительный характер</t>
  </si>
  <si>
    <t xml:space="preserve">Причина увеличения плановых показателей связана  с ростом количества налогоплательщиков. </t>
  </si>
  <si>
    <t>Установление плана связано с включением Республики Татарстан в эксперимент по установлению данного налогового режима в соответствии с Федеральным законом от 25.02.22 г. №17-ФЗ.</t>
  </si>
  <si>
    <t xml:space="preserve">Плановые назначения по транспортному налогу  увеличены в связи с ростом налогооблагаемой базы. </t>
  </si>
  <si>
    <t xml:space="preserve">Причина увеличения плановых показателей по налогу на профессиональный доход связана  ростом количества самозанятых. </t>
  </si>
  <si>
    <t>Снижение плановых показателей по налогу на игорный бизнес обусловлено снижением количества объектов налогообложения</t>
  </si>
  <si>
    <t>Увеличение плановых назначений  обусловлено фактом и динамикой поступлений по доходам от использования имущества, находящегося в государственной собственности.</t>
  </si>
  <si>
    <t>Перевыполнение плана связано с ростом количества выданных разрешений на добычу объектов животного  мира и водных биологических ресурсов</t>
  </si>
  <si>
    <t>Снижение плановых показателей обусловлено  снижением поступлений сборов в отчетном периоде</t>
  </si>
  <si>
    <t>Рост  обусловлен  увеличением поступлений налога  на прибыль от нефтедобывающих компаний в связи с изменением цены на нефть и курса доллара, а также  от нефтеперерабатывающих компаний, предприятий, входящих в консолидированные группы налогоплательщиков и торговых организаций.</t>
  </si>
  <si>
    <t>Увеличение плановых назначений по налогу на доходы физических лиц связано с ростом средней заработной платы и выплатой дивидендов.</t>
  </si>
  <si>
    <t>Увеличение плановых показателей в связи с фактическим увеличением поступлений  по  акцизам на нефтепродукты с единого счета Российской Федерации, направляемых на финансирование дорожной деятельности, и по акцизам на крепкий алкоголь с единого счета Российской Федераци.</t>
  </si>
  <si>
    <t>Перевыполнение  объясняется улучшением платежной дисциплины</t>
  </si>
  <si>
    <t>Рост  плановых показателей по налогу на добычу полезных ископаемых  связана  с увеличением объема добычи прочих полезных ископаемых</t>
  </si>
  <si>
    <t>Причина увеличения плановых показателей по налогу на имущество организаций связана с вводом основных средств</t>
  </si>
  <si>
    <t>В 2022 году в соответствии с распоряжениями Правительства Российской Федерации из федерального бюджету в бюджет Республики Татарстан поступили дотация за достижение значений (уровней) показателей для оценки эффективности деятельности высших должностных лиц (руководителей высших исполнительных органов государственной власти) субъектов Российской Федерации и деятельности органов исполнительной власти субъектов Российской Федерации и дотация на премирование муниципальных образований - победителей конкурса "Лучшая муниципальная практика".</t>
  </si>
  <si>
    <t>Большая часть субсидий, субвенций и иных межбюджетных трансфертов из федерального бюджета распределялась федеральными министерствами в течение финансового года отдельными распоряжениями Правительства Российской Федерации, а также заключением соглашений на предоставление межбюджетных трансфертов</t>
  </si>
  <si>
    <t>Поступления носят заявительный характер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</si>
</sst>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,##0.0000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b/>
      <sz val="16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164" fontId="1" fillId="0" borderId="0" xfId="0" applyNumberFormat="1" applyFont="1"/>
    <xf numFmtId="0" fontId="1" fillId="0" borderId="0" xfId="0" applyFont="1" applyBorder="1"/>
    <xf numFmtId="0" fontId="6" fillId="0" borderId="1" xfId="0" applyFont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vertical="center"/>
    </xf>
    <xf numFmtId="0" fontId="11" fillId="0" borderId="1" xfId="0" applyFont="1" applyBorder="1" applyAlignment="1">
      <alignment horizontal="center" vertical="center" wrapText="1"/>
    </xf>
    <xf numFmtId="164" fontId="12" fillId="0" borderId="1" xfId="0" applyNumberFormat="1" applyFont="1" applyBorder="1"/>
    <xf numFmtId="0" fontId="6" fillId="0" borderId="1" xfId="0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right" vertical="center"/>
    </xf>
    <xf numFmtId="165" fontId="2" fillId="0" borderId="4" xfId="0" applyNumberFormat="1" applyFont="1" applyBorder="1" applyAlignment="1">
      <alignment horizontal="right" vertical="center"/>
    </xf>
    <xf numFmtId="0" fontId="6" fillId="0" borderId="0" xfId="0" applyFont="1"/>
    <xf numFmtId="0" fontId="4" fillId="0" borderId="1" xfId="0" applyFont="1" applyBorder="1"/>
    <xf numFmtId="0" fontId="4" fillId="2" borderId="1" xfId="0" applyFont="1" applyFill="1" applyBorder="1" applyAlignment="1">
      <alignment wrapText="1"/>
    </xf>
    <xf numFmtId="4" fontId="1" fillId="0" borderId="0" xfId="0" applyNumberFormat="1" applyFont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/>
    <xf numFmtId="164" fontId="7" fillId="0" borderId="1" xfId="0" applyNumberFormat="1" applyFont="1" applyBorder="1"/>
    <xf numFmtId="164" fontId="8" fillId="0" borderId="1" xfId="0" applyNumberFormat="1" applyFont="1" applyBorder="1"/>
    <xf numFmtId="164" fontId="7" fillId="2" borderId="1" xfId="0" applyNumberFormat="1" applyFont="1" applyFill="1" applyBorder="1"/>
    <xf numFmtId="164" fontId="9" fillId="0" borderId="1" xfId="0" applyNumberFormat="1" applyFont="1" applyBorder="1"/>
    <xf numFmtId="164" fontId="16" fillId="0" borderId="1" xfId="0" applyNumberFormat="1" applyFont="1" applyBorder="1"/>
    <xf numFmtId="164" fontId="16" fillId="2" borderId="1" xfId="0" applyNumberFormat="1" applyFont="1" applyFill="1" applyBorder="1"/>
    <xf numFmtId="4" fontId="4" fillId="2" borderId="1" xfId="0" applyNumberFormat="1" applyFont="1" applyFill="1" applyBorder="1"/>
    <xf numFmtId="0" fontId="5" fillId="0" borderId="1" xfId="0" applyFont="1" applyBorder="1" applyAlignment="1">
      <alignment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left" vertical="center" wrapText="1"/>
    </xf>
    <xf numFmtId="164" fontId="8" fillId="0" borderId="1" xfId="0" applyNumberFormat="1" applyFont="1" applyFill="1" applyBorder="1" applyAlignment="1">
      <alignment horizontal="left" vertical="center" wrapText="1"/>
    </xf>
    <xf numFmtId="164" fontId="8" fillId="2" borderId="1" xfId="0" applyNumberFormat="1" applyFont="1" applyFill="1" applyBorder="1" applyAlignment="1">
      <alignment horizontal="left" vertical="center" wrapText="1"/>
    </xf>
    <xf numFmtId="164" fontId="13" fillId="2" borderId="1" xfId="0" applyNumberFormat="1" applyFont="1" applyFill="1" applyBorder="1" applyAlignment="1">
      <alignment horizontal="left" vertical="center" wrapText="1"/>
    </xf>
    <xf numFmtId="164" fontId="10" fillId="0" borderId="1" xfId="0" applyNumberFormat="1" applyFont="1" applyFill="1" applyBorder="1" applyAlignment="1">
      <alignment horizontal="left" vertical="center" wrapText="1"/>
    </xf>
    <xf numFmtId="164" fontId="10" fillId="2" borderId="1" xfId="0" applyNumberFormat="1" applyFont="1" applyFill="1" applyBorder="1" applyAlignment="1">
      <alignment horizontal="left" vertical="center" wrapText="1"/>
    </xf>
    <xf numFmtId="0" fontId="17" fillId="0" borderId="1" xfId="0" applyFont="1" applyBorder="1"/>
    <xf numFmtId="164" fontId="17" fillId="0" borderId="1" xfId="0" applyNumberFormat="1" applyFont="1" applyBorder="1"/>
    <xf numFmtId="164" fontId="18" fillId="0" borderId="1" xfId="0" applyNumberFormat="1" applyFont="1" applyBorder="1"/>
    <xf numFmtId="164" fontId="19" fillId="0" borderId="1" xfId="0" applyNumberFormat="1" applyFont="1" applyBorder="1"/>
    <xf numFmtId="0" fontId="3" fillId="0" borderId="0" xfId="0" applyFont="1"/>
    <xf numFmtId="164" fontId="8" fillId="2" borderId="1" xfId="0" applyNumberFormat="1" applyFont="1" applyFill="1" applyBorder="1"/>
    <xf numFmtId="0" fontId="9" fillId="2" borderId="1" xfId="0" applyFont="1" applyFill="1" applyBorder="1" applyAlignment="1">
      <alignment horizontal="left" vertical="center" wrapText="1"/>
    </xf>
    <xf numFmtId="0" fontId="14" fillId="2" borderId="0" xfId="0" applyFont="1" applyFill="1"/>
    <xf numFmtId="164" fontId="14" fillId="2" borderId="0" xfId="0" applyNumberFormat="1" applyFont="1" applyFill="1"/>
    <xf numFmtId="0" fontId="15" fillId="2" borderId="1" xfId="0" applyFont="1" applyFill="1" applyBorder="1" applyAlignment="1">
      <alignment wrapText="1"/>
    </xf>
    <xf numFmtId="164" fontId="9" fillId="2" borderId="1" xfId="0" applyNumberFormat="1" applyFont="1" applyFill="1" applyBorder="1" applyAlignment="1">
      <alignment wrapText="1"/>
    </xf>
    <xf numFmtId="164" fontId="9" fillId="2" borderId="1" xfId="0" applyNumberFormat="1" applyFont="1" applyFill="1" applyBorder="1"/>
    <xf numFmtId="0" fontId="1" fillId="2" borderId="0" xfId="0" applyFont="1" applyFill="1"/>
    <xf numFmtId="0" fontId="15" fillId="2" borderId="1" xfId="0" applyFont="1" applyFill="1" applyBorder="1" applyAlignment="1">
      <alignment vertical="top" wrapText="1"/>
    </xf>
    <xf numFmtId="0" fontId="3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164" fontId="8" fillId="0" borderId="6" xfId="0" applyNumberFormat="1" applyFont="1" applyFill="1" applyBorder="1" applyAlignment="1">
      <alignment horizontal="left" vertical="center" wrapText="1"/>
    </xf>
    <xf numFmtId="164" fontId="9" fillId="0" borderId="1" xfId="0" applyNumberFormat="1" applyFont="1" applyFill="1" applyBorder="1" applyAlignment="1">
      <alignment wrapText="1"/>
    </xf>
    <xf numFmtId="164" fontId="8" fillId="0" borderId="7" xfId="0" applyNumberFormat="1" applyFont="1" applyFill="1" applyBorder="1" applyAlignment="1">
      <alignment horizontal="left" vertical="center" wrapText="1"/>
    </xf>
    <xf numFmtId="164" fontId="8" fillId="0" borderId="8" xfId="0" applyNumberFormat="1" applyFont="1" applyFill="1" applyBorder="1" applyAlignment="1">
      <alignment horizontal="left" vertical="center" wrapText="1"/>
    </xf>
    <xf numFmtId="164" fontId="6" fillId="0" borderId="1" xfId="0" applyNumberFormat="1" applyFont="1" applyFill="1" applyBorder="1" applyAlignment="1">
      <alignment horizontal="left" vertical="center"/>
    </xf>
    <xf numFmtId="164" fontId="9" fillId="0" borderId="1" xfId="0" applyNumberFormat="1" applyFont="1" applyFill="1" applyBorder="1"/>
    <xf numFmtId="164" fontId="8" fillId="0" borderId="1" xfId="0" applyNumberFormat="1" applyFont="1" applyFill="1" applyBorder="1" applyAlignment="1">
      <alignment horizontal="left" vertical="top" wrapText="1"/>
    </xf>
    <xf numFmtId="164" fontId="8" fillId="0" borderId="1" xfId="0" applyNumberFormat="1" applyFont="1" applyFill="1" applyBorder="1" applyAlignment="1">
      <alignment horizontal="left" vertical="center"/>
    </xf>
    <xf numFmtId="164" fontId="8" fillId="0" borderId="1" xfId="0" applyNumberFormat="1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L33"/>
  <sheetViews>
    <sheetView tabSelected="1" view="pageBreakPreview" zoomScale="90" zoomScaleNormal="100" zoomScaleSheetLayoutView="9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A23" sqref="A23:J33"/>
    </sheetView>
  </sheetViews>
  <sheetFormatPr defaultRowHeight="15" x14ac:dyDescent="0.25"/>
  <cols>
    <col min="1" max="1" width="45.85546875" style="1" customWidth="1"/>
    <col min="2" max="2" width="20.5703125" style="12" customWidth="1"/>
    <col min="3" max="3" width="20.7109375" style="1" customWidth="1"/>
    <col min="4" max="4" width="20.42578125" style="1" customWidth="1"/>
    <col min="5" max="5" width="19.42578125" style="1" customWidth="1"/>
    <col min="6" max="6" width="13.28515625" style="1" customWidth="1"/>
    <col min="7" max="7" width="108.5703125" style="1" customWidth="1"/>
    <col min="8" max="8" width="18.5703125" style="1" customWidth="1"/>
    <col min="9" max="9" width="12.85546875" style="1" customWidth="1"/>
    <col min="10" max="10" width="109" style="1" customWidth="1"/>
    <col min="11" max="11" width="9.140625" style="1"/>
    <col min="12" max="12" width="11.5703125" style="1" bestFit="1" customWidth="1"/>
    <col min="13" max="16384" width="9.140625" style="1"/>
  </cols>
  <sheetData>
    <row r="2" spans="1:10" ht="51" customHeight="1" x14ac:dyDescent="0.25">
      <c r="A2" s="49" t="s">
        <v>34</v>
      </c>
      <c r="B2" s="49"/>
      <c r="C2" s="49"/>
      <c r="D2" s="49"/>
      <c r="E2" s="49"/>
      <c r="F2" s="49"/>
      <c r="G2" s="49"/>
      <c r="H2" s="49"/>
      <c r="I2" s="49"/>
      <c r="J2" s="49"/>
    </row>
    <row r="3" spans="1:10" ht="5.25" customHeight="1" x14ac:dyDescent="0.25">
      <c r="C3" s="4"/>
      <c r="D3" s="4"/>
    </row>
    <row r="4" spans="1:10" ht="15.75" x14ac:dyDescent="0.25">
      <c r="C4" s="11"/>
      <c r="D4" s="10"/>
      <c r="E4" s="15"/>
      <c r="F4" s="2"/>
      <c r="G4" s="2"/>
      <c r="H4" s="2"/>
      <c r="I4" s="2"/>
      <c r="J4" s="2" t="s">
        <v>4</v>
      </c>
    </row>
    <row r="5" spans="1:10" ht="72.75" customHeight="1" x14ac:dyDescent="0.25">
      <c r="A5" s="26" t="s">
        <v>7</v>
      </c>
      <c r="B5" s="27" t="s">
        <v>35</v>
      </c>
      <c r="C5" s="27" t="s">
        <v>36</v>
      </c>
      <c r="D5" s="27" t="s">
        <v>8</v>
      </c>
      <c r="E5" s="50" t="s">
        <v>31</v>
      </c>
      <c r="F5" s="51"/>
      <c r="G5" s="28" t="s">
        <v>33</v>
      </c>
      <c r="H5" s="52" t="s">
        <v>18</v>
      </c>
      <c r="I5" s="53"/>
      <c r="J5" s="27" t="s">
        <v>32</v>
      </c>
    </row>
    <row r="6" spans="1:10" x14ac:dyDescent="0.25">
      <c r="A6" s="9"/>
      <c r="B6" s="5"/>
      <c r="C6" s="7"/>
      <c r="D6" s="7"/>
      <c r="E6" s="5" t="s">
        <v>16</v>
      </c>
      <c r="F6" s="5" t="s">
        <v>17</v>
      </c>
      <c r="G6" s="7"/>
      <c r="H6" s="16" t="s">
        <v>16</v>
      </c>
      <c r="I6" s="16" t="s">
        <v>17</v>
      </c>
      <c r="J6" s="7"/>
    </row>
    <row r="7" spans="1:10" s="39" customFormat="1" ht="20.25" x14ac:dyDescent="0.3">
      <c r="A7" s="35" t="s">
        <v>5</v>
      </c>
      <c r="B7" s="36">
        <f>B9+B23</f>
        <v>300032686.49000001</v>
      </c>
      <c r="C7" s="36">
        <f>C9+C23</f>
        <v>450752903.29999995</v>
      </c>
      <c r="D7" s="36">
        <f>D9+D23</f>
        <v>452715259.0999999</v>
      </c>
      <c r="E7" s="36">
        <f>C7-B7</f>
        <v>150720216.80999994</v>
      </c>
      <c r="F7" s="36">
        <f>C7/B7%</f>
        <v>150.23459896094468</v>
      </c>
      <c r="G7" s="37"/>
      <c r="H7" s="38">
        <f>D7-C7</f>
        <v>1962355.7999999523</v>
      </c>
      <c r="I7" s="38">
        <f>D7/C7%</f>
        <v>100.43535067342513</v>
      </c>
      <c r="J7" s="37"/>
    </row>
    <row r="8" spans="1:10" ht="18.75" x14ac:dyDescent="0.3">
      <c r="A8" s="24"/>
      <c r="B8" s="6"/>
      <c r="C8" s="18"/>
      <c r="D8" s="18"/>
      <c r="E8" s="18"/>
      <c r="F8" s="18"/>
      <c r="G8" s="8"/>
      <c r="H8" s="17"/>
      <c r="I8" s="17"/>
      <c r="J8" s="8"/>
    </row>
    <row r="9" spans="1:10" ht="18.75" x14ac:dyDescent="0.3">
      <c r="A9" s="13" t="s">
        <v>3</v>
      </c>
      <c r="B9" s="18">
        <f>SUM(B10:B22)</f>
        <v>245842396.49000001</v>
      </c>
      <c r="C9" s="18">
        <f>SUM(C10:C22)</f>
        <v>359667863.39999998</v>
      </c>
      <c r="D9" s="18">
        <f>SUM(D10:D22)</f>
        <v>366605894.79999989</v>
      </c>
      <c r="E9" s="18">
        <f>C9-B9</f>
        <v>113825466.90999997</v>
      </c>
      <c r="F9" s="18">
        <f t="shared" ref="F9:F22" si="0">C9/B9%</f>
        <v>146.30017789247754</v>
      </c>
      <c r="G9" s="8"/>
      <c r="H9" s="22">
        <f>D9-C9</f>
        <v>6938031.3999999166</v>
      </c>
      <c r="I9" s="22">
        <f t="shared" ref="I9:I33" si="1">D9/C9%</f>
        <v>101.9290106528878</v>
      </c>
      <c r="J9" s="8"/>
    </row>
    <row r="10" spans="1:10" ht="75" x14ac:dyDescent="0.3">
      <c r="A10" s="25" t="s">
        <v>13</v>
      </c>
      <c r="B10" s="19">
        <v>90238770.299999997</v>
      </c>
      <c r="C10" s="19">
        <v>163294100</v>
      </c>
      <c r="D10" s="19">
        <v>166083999</v>
      </c>
      <c r="E10" s="19">
        <f t="shared" ref="E10:E22" si="2">C10-B10</f>
        <v>73055329.700000003</v>
      </c>
      <c r="F10" s="19">
        <f t="shared" si="0"/>
        <v>180.95780722313322</v>
      </c>
      <c r="G10" s="29" t="s">
        <v>48</v>
      </c>
      <c r="H10" s="21">
        <f t="shared" ref="H10:H22" si="3">D10-C10</f>
        <v>2789899</v>
      </c>
      <c r="I10" s="21">
        <f t="shared" si="1"/>
        <v>101.70851182008413</v>
      </c>
      <c r="J10" s="29"/>
    </row>
    <row r="11" spans="1:10" ht="37.5" x14ac:dyDescent="0.3">
      <c r="A11" s="25" t="s">
        <v>0</v>
      </c>
      <c r="B11" s="19">
        <v>65522274.299999997</v>
      </c>
      <c r="C11" s="19">
        <v>77935400</v>
      </c>
      <c r="D11" s="19">
        <v>80797965.299999997</v>
      </c>
      <c r="E11" s="19">
        <f t="shared" si="2"/>
        <v>12413125.700000003</v>
      </c>
      <c r="F11" s="19">
        <f t="shared" si="0"/>
        <v>118.94489443874508</v>
      </c>
      <c r="G11" s="29" t="s">
        <v>49</v>
      </c>
      <c r="H11" s="21">
        <f t="shared" si="3"/>
        <v>2862565.299999997</v>
      </c>
      <c r="I11" s="21">
        <f t="shared" si="1"/>
        <v>103.67299750819268</v>
      </c>
      <c r="J11" s="29"/>
    </row>
    <row r="12" spans="1:10" ht="75" x14ac:dyDescent="0.3">
      <c r="A12" s="25" t="s">
        <v>12</v>
      </c>
      <c r="B12" s="19">
        <v>37925000</v>
      </c>
      <c r="C12" s="19">
        <v>40951200</v>
      </c>
      <c r="D12" s="19">
        <v>41336082.700000003</v>
      </c>
      <c r="E12" s="19">
        <f t="shared" si="2"/>
        <v>3026200</v>
      </c>
      <c r="F12" s="19">
        <f t="shared" si="0"/>
        <v>107.97943309162821</v>
      </c>
      <c r="G12" s="29" t="s">
        <v>50</v>
      </c>
      <c r="H12" s="21">
        <f t="shared" si="3"/>
        <v>384882.70000000298</v>
      </c>
      <c r="I12" s="21">
        <f t="shared" si="1"/>
        <v>100.93985695168885</v>
      </c>
      <c r="J12" s="33"/>
    </row>
    <row r="13" spans="1:10" ht="37.5" x14ac:dyDescent="0.3">
      <c r="A13" s="25" t="s">
        <v>10</v>
      </c>
      <c r="B13" s="19">
        <v>11407998</v>
      </c>
      <c r="C13" s="19">
        <v>13662200</v>
      </c>
      <c r="D13" s="19">
        <v>13840561.9</v>
      </c>
      <c r="E13" s="19">
        <f t="shared" si="2"/>
        <v>2254202</v>
      </c>
      <c r="F13" s="19">
        <f t="shared" si="0"/>
        <v>119.7598386675734</v>
      </c>
      <c r="G13" s="31" t="s">
        <v>40</v>
      </c>
      <c r="H13" s="21">
        <f t="shared" si="3"/>
        <v>178361.90000000037</v>
      </c>
      <c r="I13" s="21">
        <f t="shared" si="1"/>
        <v>101.30551375327546</v>
      </c>
      <c r="J13" s="30"/>
    </row>
    <row r="14" spans="1:10" ht="37.5" x14ac:dyDescent="0.3">
      <c r="A14" s="25" t="s">
        <v>30</v>
      </c>
      <c r="B14" s="19">
        <v>510887</v>
      </c>
      <c r="C14" s="19">
        <v>924100</v>
      </c>
      <c r="D14" s="19">
        <v>942825.9</v>
      </c>
      <c r="E14" s="19">
        <f t="shared" si="2"/>
        <v>413213</v>
      </c>
      <c r="F14" s="19">
        <f t="shared" si="0"/>
        <v>180.88148651267306</v>
      </c>
      <c r="G14" s="41" t="s">
        <v>43</v>
      </c>
      <c r="H14" s="21">
        <f t="shared" si="3"/>
        <v>18725.900000000023</v>
      </c>
      <c r="I14" s="21">
        <f t="shared" si="1"/>
        <v>102.02639324748404</v>
      </c>
      <c r="J14" s="30"/>
    </row>
    <row r="15" spans="1:10" ht="63.75" x14ac:dyDescent="0.3">
      <c r="A15" s="25" t="s">
        <v>37</v>
      </c>
      <c r="B15" s="19"/>
      <c r="C15" s="19">
        <v>1600</v>
      </c>
      <c r="D15" s="19">
        <v>2699.7</v>
      </c>
      <c r="E15" s="19">
        <f t="shared" ref="E15" si="4">C15-B15</f>
        <v>1600</v>
      </c>
      <c r="F15" s="19"/>
      <c r="G15" s="41" t="s">
        <v>41</v>
      </c>
      <c r="H15" s="21">
        <f t="shared" ref="H15" si="5">D15-C15</f>
        <v>1099.6999999999998</v>
      </c>
      <c r="I15" s="21">
        <f t="shared" ref="I15" si="6">D15/C15%</f>
        <v>168.73124999999999</v>
      </c>
      <c r="J15" s="30" t="s">
        <v>38</v>
      </c>
    </row>
    <row r="16" spans="1:10" ht="37.5" x14ac:dyDescent="0.3">
      <c r="A16" s="25" t="s">
        <v>1</v>
      </c>
      <c r="B16" s="19">
        <v>28269000</v>
      </c>
      <c r="C16" s="19">
        <v>33625500</v>
      </c>
      <c r="D16" s="19">
        <v>33858551.299999997</v>
      </c>
      <c r="E16" s="19">
        <f t="shared" si="2"/>
        <v>5356500</v>
      </c>
      <c r="F16" s="19">
        <f t="shared" si="0"/>
        <v>118.94831794545262</v>
      </c>
      <c r="G16" s="31" t="s">
        <v>53</v>
      </c>
      <c r="H16" s="21">
        <f t="shared" si="3"/>
        <v>233051.29999999702</v>
      </c>
      <c r="I16" s="21">
        <f t="shared" si="1"/>
        <v>100.69307906202137</v>
      </c>
      <c r="J16" s="34"/>
    </row>
    <row r="17" spans="1:12" ht="37.5" x14ac:dyDescent="0.3">
      <c r="A17" s="25" t="s">
        <v>11</v>
      </c>
      <c r="B17" s="19">
        <v>6068834</v>
      </c>
      <c r="C17" s="19">
        <v>6388900</v>
      </c>
      <c r="D17" s="19">
        <v>6646124.0999999996</v>
      </c>
      <c r="E17" s="19">
        <f t="shared" si="2"/>
        <v>320066</v>
      </c>
      <c r="F17" s="19">
        <f t="shared" si="0"/>
        <v>105.27392906116728</v>
      </c>
      <c r="G17" s="31" t="s">
        <v>42</v>
      </c>
      <c r="H17" s="21">
        <f t="shared" si="3"/>
        <v>257224.09999999963</v>
      </c>
      <c r="I17" s="21">
        <f t="shared" si="1"/>
        <v>104.02610934589678</v>
      </c>
      <c r="J17" s="30"/>
    </row>
    <row r="18" spans="1:12" ht="37.5" x14ac:dyDescent="0.3">
      <c r="A18" s="25" t="s">
        <v>2</v>
      </c>
      <c r="B18" s="19">
        <v>6870</v>
      </c>
      <c r="C18" s="19">
        <v>5400</v>
      </c>
      <c r="D18" s="19">
        <v>5731.9</v>
      </c>
      <c r="E18" s="19">
        <f t="shared" si="2"/>
        <v>-1470</v>
      </c>
      <c r="F18" s="19">
        <f t="shared" si="0"/>
        <v>78.602620087336248</v>
      </c>
      <c r="G18" s="31" t="s">
        <v>44</v>
      </c>
      <c r="H18" s="21">
        <f t="shared" si="3"/>
        <v>331.89999999999964</v>
      </c>
      <c r="I18" s="21">
        <f t="shared" si="1"/>
        <v>106.14629629629628</v>
      </c>
      <c r="J18" s="30" t="s">
        <v>51</v>
      </c>
    </row>
    <row r="19" spans="1:12" ht="37.5" x14ac:dyDescent="0.3">
      <c r="A19" s="25" t="s">
        <v>9</v>
      </c>
      <c r="B19" s="19">
        <v>7000</v>
      </c>
      <c r="C19" s="19">
        <v>8100</v>
      </c>
      <c r="D19" s="19">
        <v>8371.2000000000007</v>
      </c>
      <c r="E19" s="19">
        <f t="shared" si="2"/>
        <v>1100</v>
      </c>
      <c r="F19" s="19">
        <f t="shared" si="0"/>
        <v>115.71428571428571</v>
      </c>
      <c r="G19" s="31" t="s">
        <v>52</v>
      </c>
      <c r="H19" s="21">
        <f t="shared" si="3"/>
        <v>271.20000000000073</v>
      </c>
      <c r="I19" s="21">
        <f t="shared" si="1"/>
        <v>103.34814814814816</v>
      </c>
      <c r="J19" s="29"/>
    </row>
    <row r="20" spans="1:12" ht="48" x14ac:dyDescent="0.3">
      <c r="A20" s="25" t="s">
        <v>28</v>
      </c>
      <c r="B20" s="19">
        <v>1789</v>
      </c>
      <c r="C20" s="19">
        <v>1700</v>
      </c>
      <c r="D20" s="19">
        <v>1869.7</v>
      </c>
      <c r="E20" s="19">
        <f t="shared" si="2"/>
        <v>-89</v>
      </c>
      <c r="F20" s="19">
        <f t="shared" si="0"/>
        <v>95.025153717160421</v>
      </c>
      <c r="G20" s="31" t="s">
        <v>47</v>
      </c>
      <c r="H20" s="21">
        <f t="shared" si="3"/>
        <v>169.70000000000005</v>
      </c>
      <c r="I20" s="21">
        <f t="shared" si="1"/>
        <v>109.98235294117647</v>
      </c>
      <c r="J20" s="29" t="s">
        <v>46</v>
      </c>
    </row>
    <row r="21" spans="1:12" ht="18.75" x14ac:dyDescent="0.3">
      <c r="A21" s="25" t="s">
        <v>14</v>
      </c>
      <c r="B21" s="40">
        <v>758000</v>
      </c>
      <c r="C21" s="19">
        <f>769700-100</f>
        <v>769600</v>
      </c>
      <c r="D21" s="19">
        <f>-113.3+789138.2</f>
        <v>789024.89999999991</v>
      </c>
      <c r="E21" s="19">
        <f t="shared" si="2"/>
        <v>11600</v>
      </c>
      <c r="F21" s="19">
        <f t="shared" si="0"/>
        <v>101.53034300791556</v>
      </c>
      <c r="G21" s="30" t="s">
        <v>39</v>
      </c>
      <c r="H21" s="21">
        <f t="shared" si="3"/>
        <v>19424.899999999907</v>
      </c>
      <c r="I21" s="21">
        <f t="shared" si="1"/>
        <v>102.52402546777546</v>
      </c>
      <c r="J21" s="30"/>
    </row>
    <row r="22" spans="1:12" ht="37.5" x14ac:dyDescent="0.3">
      <c r="A22" s="25" t="s">
        <v>15</v>
      </c>
      <c r="B22" s="19">
        <v>5125973.8900000006</v>
      </c>
      <c r="C22" s="19">
        <v>22100063.399999999</v>
      </c>
      <c r="D22" s="19">
        <v>22292087.200000003</v>
      </c>
      <c r="E22" s="19">
        <f t="shared" si="2"/>
        <v>16974089.509999998</v>
      </c>
      <c r="F22" s="19">
        <f t="shared" si="0"/>
        <v>431.13882111483008</v>
      </c>
      <c r="G22" s="31" t="s">
        <v>45</v>
      </c>
      <c r="H22" s="21">
        <f t="shared" si="3"/>
        <v>192023.80000000447</v>
      </c>
      <c r="I22" s="21">
        <f t="shared" si="1"/>
        <v>100.86888348021664</v>
      </c>
      <c r="J22" s="31"/>
      <c r="L22" s="3"/>
    </row>
    <row r="23" spans="1:12" s="42" customFormat="1" ht="18.75" x14ac:dyDescent="0.3">
      <c r="A23" s="14" t="s">
        <v>6</v>
      </c>
      <c r="B23" s="20">
        <f>SUM(B24:B33)</f>
        <v>54190290</v>
      </c>
      <c r="C23" s="20">
        <f>SUM(C24:C33)</f>
        <v>91085039.900000006</v>
      </c>
      <c r="D23" s="20">
        <f>SUM(D24:D33)</f>
        <v>86109364.299999997</v>
      </c>
      <c r="E23" s="20">
        <f>C23-B23</f>
        <v>36894749.900000006</v>
      </c>
      <c r="F23" s="20">
        <f>C23/B23%</f>
        <v>168.08369156171705</v>
      </c>
      <c r="G23" s="32"/>
      <c r="H23" s="23">
        <f>D23-C23</f>
        <v>-4975675.6000000089</v>
      </c>
      <c r="I23" s="23">
        <f t="shared" si="1"/>
        <v>94.53732950497394</v>
      </c>
      <c r="J23" s="32"/>
      <c r="L23" s="43"/>
    </row>
    <row r="24" spans="1:12" s="47" customFormat="1" ht="131.25" x14ac:dyDescent="0.3">
      <c r="A24" s="44" t="s">
        <v>19</v>
      </c>
      <c r="B24" s="45"/>
      <c r="C24" s="45">
        <v>984327.1</v>
      </c>
      <c r="D24" s="45">
        <v>984327.1</v>
      </c>
      <c r="E24" s="46">
        <f>C24-B24</f>
        <v>984327.1</v>
      </c>
      <c r="F24" s="46"/>
      <c r="G24" s="30" t="s">
        <v>54</v>
      </c>
      <c r="H24" s="46">
        <f>D24-C24</f>
        <v>0</v>
      </c>
      <c r="I24" s="46">
        <f t="shared" si="1"/>
        <v>99.999999999999986</v>
      </c>
      <c r="J24" s="30"/>
    </row>
    <row r="25" spans="1:12" s="47" customFormat="1" ht="98.25" customHeight="1" x14ac:dyDescent="0.3">
      <c r="A25" s="44" t="s">
        <v>20</v>
      </c>
      <c r="B25" s="45">
        <v>26962049.100000001</v>
      </c>
      <c r="C25" s="45">
        <v>42294544.100000001</v>
      </c>
      <c r="D25" s="45">
        <v>42269038.200000003</v>
      </c>
      <c r="E25" s="46">
        <f t="shared" ref="E25:E32" si="7">C25-B25</f>
        <v>15332495</v>
      </c>
      <c r="F25" s="46">
        <f>C25/B25%</f>
        <v>156.86695007168427</v>
      </c>
      <c r="G25" s="54" t="s">
        <v>55</v>
      </c>
      <c r="H25" s="46">
        <f t="shared" ref="H25:H33" si="8">D25-C25</f>
        <v>-25505.89999999851</v>
      </c>
      <c r="I25" s="46">
        <f t="shared" si="1"/>
        <v>99.939694585808297</v>
      </c>
      <c r="J25" s="54"/>
    </row>
    <row r="26" spans="1:12" s="47" customFormat="1" ht="69" customHeight="1" x14ac:dyDescent="0.3">
      <c r="A26" s="44" t="s">
        <v>21</v>
      </c>
      <c r="B26" s="45">
        <v>11718753.800000001</v>
      </c>
      <c r="C26" s="45">
        <v>10016082.4</v>
      </c>
      <c r="D26" s="55">
        <v>9791892.9000000004</v>
      </c>
      <c r="E26" s="46">
        <f t="shared" si="7"/>
        <v>-1702671.4000000004</v>
      </c>
      <c r="F26" s="46">
        <f t="shared" ref="F26:F33" si="9">C26/B26%</f>
        <v>85.470542098085545</v>
      </c>
      <c r="G26" s="56"/>
      <c r="H26" s="46">
        <f t="shared" si="8"/>
        <v>-224189.5</v>
      </c>
      <c r="I26" s="46">
        <f t="shared" si="1"/>
        <v>97.761704716007529</v>
      </c>
      <c r="J26" s="57"/>
    </row>
    <row r="27" spans="1:12" s="47" customFormat="1" ht="24" customHeight="1" x14ac:dyDescent="0.3">
      <c r="A27" s="44" t="s">
        <v>22</v>
      </c>
      <c r="B27" s="45">
        <v>15249071.800000001</v>
      </c>
      <c r="C27" s="45">
        <v>30028912.300000001</v>
      </c>
      <c r="D27" s="45">
        <v>30276067.5</v>
      </c>
      <c r="E27" s="46">
        <f t="shared" si="7"/>
        <v>14779840.5</v>
      </c>
      <c r="F27" s="46">
        <f t="shared" si="9"/>
        <v>196.92288615232306</v>
      </c>
      <c r="G27" s="57"/>
      <c r="H27" s="46">
        <f t="shared" si="8"/>
        <v>247155.19999999925</v>
      </c>
      <c r="I27" s="46">
        <f t="shared" si="1"/>
        <v>100.82305745053576</v>
      </c>
      <c r="J27" s="58"/>
    </row>
    <row r="28" spans="1:12" s="47" customFormat="1" ht="31.5" x14ac:dyDescent="0.3">
      <c r="A28" s="48" t="s">
        <v>23</v>
      </c>
      <c r="B28" s="45"/>
      <c r="C28" s="45"/>
      <c r="D28" s="45"/>
      <c r="E28" s="46">
        <f t="shared" si="7"/>
        <v>0</v>
      </c>
      <c r="F28" s="46" t="e">
        <f t="shared" si="9"/>
        <v>#DIV/0!</v>
      </c>
      <c r="G28" s="30"/>
      <c r="H28" s="46">
        <f t="shared" si="8"/>
        <v>0</v>
      </c>
      <c r="I28" s="46"/>
      <c r="J28" s="30"/>
    </row>
    <row r="29" spans="1:12" s="47" customFormat="1" ht="111" customHeight="1" x14ac:dyDescent="0.3">
      <c r="A29" s="44" t="s">
        <v>24</v>
      </c>
      <c r="B29" s="45">
        <v>260415.3</v>
      </c>
      <c r="C29" s="45">
        <v>871869.6</v>
      </c>
      <c r="D29" s="45">
        <v>785632.5</v>
      </c>
      <c r="E29" s="46">
        <f t="shared" si="7"/>
        <v>611454.30000000005</v>
      </c>
      <c r="F29" s="46">
        <f t="shared" si="9"/>
        <v>334.79968342873866</v>
      </c>
      <c r="G29" s="30" t="s">
        <v>56</v>
      </c>
      <c r="H29" s="59">
        <f t="shared" si="8"/>
        <v>-86237.099999999977</v>
      </c>
      <c r="I29" s="59">
        <f t="shared" si="1"/>
        <v>90.108945190886345</v>
      </c>
      <c r="J29" s="30" t="s">
        <v>56</v>
      </c>
    </row>
    <row r="30" spans="1:12" s="47" customFormat="1" ht="92.25" customHeight="1" x14ac:dyDescent="0.3">
      <c r="A30" s="48" t="s">
        <v>25</v>
      </c>
      <c r="B30" s="45"/>
      <c r="C30" s="45"/>
      <c r="D30" s="45">
        <v>86205.1</v>
      </c>
      <c r="E30" s="46">
        <f t="shared" si="7"/>
        <v>0</v>
      </c>
      <c r="F30" s="46" t="e">
        <f t="shared" si="9"/>
        <v>#DIV/0!</v>
      </c>
      <c r="G30" s="30" t="s">
        <v>56</v>
      </c>
      <c r="H30" s="59">
        <f t="shared" si="8"/>
        <v>86205.1</v>
      </c>
      <c r="I30" s="59" t="e">
        <f t="shared" si="1"/>
        <v>#DIV/0!</v>
      </c>
      <c r="J30" s="30" t="s">
        <v>56</v>
      </c>
    </row>
    <row r="31" spans="1:12" s="47" customFormat="1" ht="18.75" x14ac:dyDescent="0.3">
      <c r="A31" s="44" t="s">
        <v>26</v>
      </c>
      <c r="B31" s="45"/>
      <c r="C31" s="55">
        <v>5201107.2</v>
      </c>
      <c r="D31" s="45">
        <v>233267.8</v>
      </c>
      <c r="E31" s="46">
        <f t="shared" si="7"/>
        <v>5201107.2</v>
      </c>
      <c r="F31" s="46" t="e">
        <f t="shared" si="9"/>
        <v>#DIV/0!</v>
      </c>
      <c r="G31" s="30" t="s">
        <v>56</v>
      </c>
      <c r="H31" s="59">
        <f t="shared" si="8"/>
        <v>-4967839.4000000004</v>
      </c>
      <c r="I31" s="59">
        <f t="shared" si="1"/>
        <v>4.4849642783751884</v>
      </c>
      <c r="J31" s="60" t="s">
        <v>56</v>
      </c>
    </row>
    <row r="32" spans="1:12" s="47" customFormat="1" ht="111" x14ac:dyDescent="0.3">
      <c r="A32" s="44" t="s">
        <v>29</v>
      </c>
      <c r="B32" s="45"/>
      <c r="C32" s="45">
        <v>1886138.5</v>
      </c>
      <c r="D32" s="45">
        <v>1887005.9</v>
      </c>
      <c r="E32" s="46">
        <f t="shared" si="7"/>
        <v>1886138.5</v>
      </c>
      <c r="F32" s="46" t="e">
        <f t="shared" si="9"/>
        <v>#DIV/0!</v>
      </c>
      <c r="G32" s="61" t="s">
        <v>56</v>
      </c>
      <c r="H32" s="46">
        <f t="shared" si="8"/>
        <v>867.39999999990687</v>
      </c>
      <c r="I32" s="46">
        <f t="shared" si="1"/>
        <v>100.04598813925914</v>
      </c>
      <c r="J32" s="61"/>
    </row>
    <row r="33" spans="1:10" s="47" customFormat="1" ht="48" x14ac:dyDescent="0.3">
      <c r="A33" s="44" t="s">
        <v>27</v>
      </c>
      <c r="B33" s="45"/>
      <c r="C33" s="45">
        <v>-197941.3</v>
      </c>
      <c r="D33" s="45">
        <v>-204072.7</v>
      </c>
      <c r="E33" s="46">
        <f>C33-B33</f>
        <v>-197941.3</v>
      </c>
      <c r="F33" s="46" t="e">
        <f t="shared" si="9"/>
        <v>#DIV/0!</v>
      </c>
      <c r="G33" s="61" t="s">
        <v>56</v>
      </c>
      <c r="H33" s="46">
        <f t="shared" si="8"/>
        <v>-6131.4000000000233</v>
      </c>
      <c r="I33" s="46">
        <f t="shared" si="1"/>
        <v>103.09758499110596</v>
      </c>
      <c r="J33" s="62"/>
    </row>
  </sheetData>
  <customSheetViews>
    <customSheetView guid="{BA29E419-3AF8-4760-A9E1-CCED98AF9DFB}" scale="90" showPageBreaks="1" fitToPage="1" printArea="1" view="pageBreakPreview" topLeftCell="A13">
      <selection activeCell="G21" sqref="G21"/>
      <pageMargins left="0.70866141732283472" right="0.70866141732283472" top="0.74803149606299213" bottom="0.74803149606299213" header="0.31496062992125984" footer="0.31496062992125984"/>
      <pageSetup paperSize="8" scale="49" orientation="landscape" errors="dash" r:id="rId1"/>
    </customSheetView>
    <customSheetView guid="{1E20E8CB-46A5-4743-B94F-C37656F629A4}" scale="90" showPageBreaks="1" fitToPage="1" printArea="1" view="pageBreakPreview" topLeftCell="A19">
      <selection activeCell="E27" sqref="E27"/>
      <pageMargins left="0.70866141732283472" right="0.70866141732283472" top="0.74803149606299213" bottom="0.74803149606299213" header="0.31496062992125984" footer="0.31496062992125984"/>
      <pageSetup paperSize="8" scale="49" orientation="landscape" errors="dash" r:id="rId2"/>
    </customSheetView>
  </customSheetViews>
  <mergeCells count="5">
    <mergeCell ref="A2:J2"/>
    <mergeCell ref="E5:F5"/>
    <mergeCell ref="H5:I5"/>
    <mergeCell ref="G25:G27"/>
    <mergeCell ref="J25:J26"/>
  </mergeCells>
  <pageMargins left="0.70866141732283472" right="0.70866141732283472" top="0.74803149606299213" bottom="0.74803149606299213" header="0.31496062992125984" footer="0.31496062992125984"/>
  <pageSetup paperSize="8" scale="48" orientation="landscape" errors="dash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 (4)</vt:lpstr>
      <vt:lpstr>'Лист1 (4)'!Область_печати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Ирина Каримуллина</dc:creator>
  <cp:lastModifiedBy>Эльвира Фатыхова</cp:lastModifiedBy>
  <cp:lastPrinted>2023-05-23T10:40:43Z</cp:lastPrinted>
  <dcterms:created xsi:type="dcterms:W3CDTF">2016-02-09T08:26:29Z</dcterms:created>
  <dcterms:modified xsi:type="dcterms:W3CDTF">2023-05-23T10:46:46Z</dcterms:modified>
</cp:coreProperties>
</file>