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2023 (отчет об исполнении)\"/>
    </mc:Choice>
  </mc:AlternateContent>
  <xr:revisionPtr revIDLastSave="0" documentId="8_{973CF6D9-2CE8-42A7-877B-FE36C0879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4)" sheetId="1" r:id="rId1"/>
  </sheets>
  <definedNames>
    <definedName name="Z_1E20E8CB_46A5_4743_B94F_C37656F629A4_.wvu.PrintArea" localSheetId="0" hidden="1">'Лист1 (4)'!$A$1:$J$28</definedName>
    <definedName name="Z_BA29E419_3AF8_4760_A9E1_CCED98AF9DFB_.wvu.PrintArea" localSheetId="0" hidden="1">'Лист1 (4)'!$A$1:$J$28</definedName>
    <definedName name="_xlnm.Print_Area" localSheetId="0">'Лист1 (4)'!$A$1:$J$28</definedName>
  </definedNames>
  <calcPr calcId="191029" refMode="R1C1"/>
  <customWorkbookViews>
    <customWorkbookView name="Elvira.Fatihova - Личное представление" guid="{BA29E419-3AF8-4760-A9E1-CCED98AF9DFB}" mergeInterval="0" personalView="1" maximized="1" windowWidth="1916" windowHeight="735" activeSheetId="1"/>
    <customWorkbookView name="Ирина Каримуллина - Личное представление" guid="{1E20E8CB-46A5-4743-B94F-C37656F629A4}" mergeInterval="0" personalView="1" maximized="1" windowWidth="1916" windowHeight="7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17" i="1" l="1"/>
  <c r="I17" i="1"/>
  <c r="F10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E28" i="1"/>
  <c r="E27" i="1"/>
  <c r="E26" i="1"/>
  <c r="E25" i="1"/>
  <c r="E24" i="1"/>
  <c r="E23" i="1"/>
  <c r="E22" i="1"/>
  <c r="E21" i="1"/>
  <c r="E11" i="1"/>
  <c r="E12" i="1"/>
  <c r="E14" i="1"/>
  <c r="E15" i="1"/>
  <c r="E16" i="1"/>
  <c r="E17" i="1"/>
  <c r="E18" i="1"/>
  <c r="E19" i="1"/>
  <c r="E10" i="1"/>
  <c r="H13" i="1"/>
  <c r="I13" i="1"/>
  <c r="C9" i="1"/>
  <c r="D9" i="1"/>
  <c r="F9" i="1" s="1"/>
  <c r="B9" i="1"/>
  <c r="E9" i="1" l="1"/>
  <c r="H14" i="1" l="1"/>
  <c r="I14" i="1"/>
  <c r="D20" i="1" l="1"/>
  <c r="I28" i="1" l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D3" i="1"/>
  <c r="C20" i="1"/>
  <c r="C3" i="1" s="1"/>
  <c r="B20" i="1"/>
  <c r="F20" i="1" l="1"/>
  <c r="E20" i="1"/>
  <c r="I20" i="1"/>
  <c r="H20" i="1"/>
  <c r="C7" i="1" l="1"/>
  <c r="H9" i="1" l="1"/>
  <c r="I19" i="1" l="1"/>
  <c r="H19" i="1"/>
  <c r="H18" i="1"/>
  <c r="I16" i="1"/>
  <c r="H16" i="1"/>
  <c r="I15" i="1"/>
  <c r="H15" i="1"/>
  <c r="I12" i="1"/>
  <c r="H12" i="1"/>
  <c r="I11" i="1"/>
  <c r="H11" i="1"/>
  <c r="I10" i="1"/>
  <c r="H10" i="1"/>
  <c r="I9" i="1"/>
  <c r="I18" i="1"/>
  <c r="D7" i="1"/>
  <c r="B7" i="1"/>
  <c r="F7" i="1" l="1"/>
  <c r="E7" i="1"/>
  <c r="I7" i="1"/>
  <c r="H7" i="1"/>
</calcChain>
</file>

<file path=xl/sharedStrings.xml><?xml version="1.0" encoding="utf-8"?>
<sst xmlns="http://schemas.openxmlformats.org/spreadsheetml/2006/main" count="53" uniqueCount="47">
  <si>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</si>
  <si>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</si>
  <si>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</si>
  <si>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</si>
  <si>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</si>
  <si>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</si>
  <si>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</si>
  <si>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</si>
  <si>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</si>
  <si>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</si>
  <si>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</si>
  <si>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</si>
  <si>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</si>
  <si>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</si>
  <si>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</si>
  <si>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</si>
  <si>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</si>
  <si>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</si>
  <si>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</si>
  <si>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</si>
  <si>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</si>
  <si>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</si>
  <si>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</si>
  <si>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</si>
  <si>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Поступления носят заявительный характер</t>
  </si>
  <si>
    <t>Сведения о фактических поступлениях доходов по видам доходов в сравнении с первоначально утвержденными 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2023 год"</t>
  </si>
  <si>
    <t>Неисполнение плана в основном связано с тем, что не в полном объеме поступили субвенции бюджетам субъектов Российской Федерации на оплату жилищно-коммунальных услуг отдельным категориям граждан, поступления носят заявительный характер</t>
  </si>
  <si>
    <t>В 2023 году в соответствии с распоряжениями Правительства Российской Федерации из федерального бюджету в бюджет Республики Татарстан поступили дотация за достижение показателей деятельности органов исполнительной власти субъектов Российской Федерации и дотация на премирование муниципальных образований - победителей конкурса "Лучшая муниципальная практика".</t>
  </si>
  <si>
    <t>Часть субсидий, субвенций и иных межбюджетных трансфертов из федерального бюджета распределялась федеральными министерствами в течение финансового года отдельными распоряжениями Правительства Российской Федерации, а также заключением соглашений на предоставление межбюджетных трансфертов</t>
  </si>
  <si>
    <t>Налоги на совокупный доход</t>
  </si>
  <si>
    <r>
      <rPr>
        <b/>
        <sz val="12"/>
        <rFont val="Times New Roman"/>
        <family val="1"/>
        <charset val="204"/>
      </rPr>
      <t>Первоначальный план на 2023 год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Закон РТ от 23.11.2022    N 82-ЗРТ "О бюджете Республики Татарстан на 2023 год и на плановый период 2024 и 2025 годов" </t>
    </r>
  </si>
  <si>
    <r>
      <rPr>
        <b/>
        <sz val="12"/>
        <rFont val="Times New Roman"/>
        <family val="1"/>
        <charset val="204"/>
      </rPr>
      <t xml:space="preserve">Уточненный план на 2023 год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Закон РТ от 23.11.2022       N 82-ЗРТ (ред. от 18.12.2023)                      "О бюджете Республики Татарстан на 2023 год и на плановый период</t>
    </r>
    <r>
      <rPr>
        <sz val="12"/>
        <rFont val="Times New Roman"/>
        <family val="1"/>
        <charset val="204"/>
      </rPr>
      <t xml:space="preserve"> 2024 и 2025 годов" </t>
    </r>
  </si>
  <si>
    <t>Налоги, сборы и регулярные платежи за пользование природными ресурсами</t>
  </si>
  <si>
    <t>Факт   исполнения     за 2023 год</t>
  </si>
  <si>
    <t>Пояснения различий между уточненными плановыми и  фактическими значениями исполнения бюджета Республики Татарстан за 2023 год</t>
  </si>
  <si>
    <t xml:space="preserve">Отклонение между фактическими  поступлениями и первоначальным планом </t>
  </si>
  <si>
    <t>Увеличение  обусловлено фактом и динамикой поступлений доходов от использования имущества, находящегося в государственной собственности, доходов от платных услуг и компенсации затрат государства и штрафов.</t>
  </si>
  <si>
    <t>Пояснения различий между первоначально утвержденными (установленными) показателями доходов  и  фактическими значениями исполнения бюджета Республики Татарстан за 2023 год</t>
  </si>
  <si>
    <t>Рост  обусловлен в основном увеличением налогооблагаемой базы по налогу на профессиональный доход (увеличением количества налогоплательщиков) и упрощенной системе налогообложения</t>
  </si>
  <si>
    <t>Рост поступлений в основном обусловлен увеличением фонда оплаты труда за счет индексации заработной платы. Рост средней заработной платы за 2023 год по сравнению с 2022 годом составил 118,8%.</t>
  </si>
  <si>
    <t>Рост поступлений обеспечен вводом в эксплуатацию новых объектов недвижимости.</t>
  </si>
  <si>
    <t xml:space="preserve"> Увеличение количества пунктов приема букмекерских контор в Республике Татарстан обусловили рост налогооблагаемой базы.      </t>
  </si>
  <si>
    <t xml:space="preserve">Неисполнение плана связано с  доходами, получаемыех в виде арендной платы за земли. Снижение фактических объемов средств, выделяемых Министерством финансов Российской Федерации  на предоставление межбюджетных трансфертов в целях реализации проектов по  созданию объектов инфраструктуры в особой экономической зоне, которые коррелируются с арендными платежами с особой экономической зоны, привело к недопоступлению доходов. </t>
  </si>
  <si>
    <t xml:space="preserve"> Перевыполнение первоначальных плановых показателей произошло в связи с увеличением объема добычи прочих полезных ископаемых</t>
  </si>
  <si>
    <t>Отклонение фактических от первоначально планируемых значений  обусловлено в основном ростом поступлений от предприятий  промышленности, торговли и кредитных организаций.</t>
  </si>
  <si>
    <t>Отклонение фактических от первоначально планируемых значений произошло по акцизам на алкоголь и по акцизам на нефтепродукты за счет роста фактических объемов отгрузки подакцизной продукции в целом по Российской Федерации</t>
  </si>
  <si>
    <t xml:space="preserve">Отклонение фактических от первоначально планируемых значений обусловлено  поступлениями госпошлины,  которая носит заявительный характер.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</si>
</sst>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#,##0.0"/>
    <numFmt numFmtId="166" formatCode="#,##0.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7" fillId="2" borderId="1" xfId="0" applyNumberFormat="1" applyFont="1" applyFill="1" applyBorder="1"/>
    <xf numFmtId="165" fontId="9" fillId="0" borderId="1" xfId="0" applyNumberFormat="1" applyFont="1" applyBorder="1"/>
    <xf numFmtId="165" fontId="16" fillId="0" borderId="1" xfId="0" applyNumberFormat="1" applyFont="1" applyBorder="1"/>
    <xf numFmtId="165" fontId="16" fillId="2" borderId="1" xfId="0" applyNumberFormat="1" applyFont="1" applyFill="1" applyBorder="1"/>
    <xf numFmtId="4" fontId="4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165" fontId="17" fillId="0" borderId="1" xfId="0" applyNumberFormat="1" applyFont="1" applyBorder="1"/>
    <xf numFmtId="165" fontId="18" fillId="0" borderId="1" xfId="0" applyNumberFormat="1" applyFont="1" applyBorder="1"/>
    <xf numFmtId="165" fontId="19" fillId="0" borderId="1" xfId="0" applyNumberFormat="1" applyFont="1" applyBorder="1"/>
    <xf numFmtId="0" fontId="3" fillId="0" borderId="0" xfId="0" applyFont="1"/>
    <xf numFmtId="165" fontId="8" fillId="2" borderId="1" xfId="0" applyNumberFormat="1" applyFont="1" applyFill="1" applyBorder="1"/>
    <xf numFmtId="0" fontId="14" fillId="2" borderId="0" xfId="0" applyFont="1" applyFill="1"/>
    <xf numFmtId="165" fontId="14" fillId="2" borderId="0" xfId="0" applyNumberFormat="1" applyFont="1" applyFill="1"/>
    <xf numFmtId="0" fontId="15" fillId="2" borderId="1" xfId="0" applyFont="1" applyFill="1" applyBorder="1" applyAlignment="1">
      <alignment wrapText="1"/>
    </xf>
    <xf numFmtId="165" fontId="9" fillId="2" borderId="1" xfId="0" applyNumberFormat="1" applyFont="1" applyFill="1" applyBorder="1" applyAlignment="1">
      <alignment wrapText="1"/>
    </xf>
    <xf numFmtId="165" fontId="9" fillId="2" borderId="1" xfId="0" applyNumberFormat="1" applyFont="1" applyFill="1" applyBorder="1"/>
    <xf numFmtId="0" fontId="1" fillId="2" borderId="0" xfId="0" applyFont="1" applyFill="1"/>
    <xf numFmtId="165" fontId="9" fillId="0" borderId="1" xfId="0" applyNumberFormat="1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left" vertical="center"/>
    </xf>
    <xf numFmtId="165" fontId="9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/>
    <xf numFmtId="43" fontId="6" fillId="0" borderId="0" xfId="1" applyFont="1"/>
    <xf numFmtId="43" fontId="1" fillId="0" borderId="0" xfId="1" applyFont="1"/>
    <xf numFmtId="164" fontId="6" fillId="0" borderId="0" xfId="0" applyNumberFormat="1" applyFont="1"/>
    <xf numFmtId="165" fontId="21" fillId="0" borderId="0" xfId="0" applyNumberFormat="1" applyFont="1"/>
    <xf numFmtId="0" fontId="21" fillId="0" borderId="0" xfId="0" applyFont="1"/>
    <xf numFmtId="166" fontId="22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15" fillId="0" borderId="0" xfId="0" applyNumberFormat="1" applyFont="1"/>
    <xf numFmtId="4" fontId="1" fillId="0" borderId="0" xfId="0" applyNumberFormat="1" applyFont="1"/>
    <xf numFmtId="165" fontId="8" fillId="0" borderId="6" xfId="0" applyNumberFormat="1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vertical="center" wrapText="1"/>
    </xf>
    <xf numFmtId="165" fontId="17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left" vertical="center" wrapText="1"/>
    </xf>
    <xf numFmtId="165" fontId="8" fillId="2" borderId="7" xfId="0" applyNumberFormat="1" applyFont="1" applyFill="1" applyBorder="1" applyAlignment="1">
      <alignment horizontal="left" vertical="center" wrapText="1"/>
    </xf>
    <xf numFmtId="165" fontId="8" fillId="2" borderId="8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3"/>
  <sheetViews>
    <sheetView tabSelected="1" view="pageBreakPreview" zoomScale="90" zoomScaleNormal="100" zoomScaleSheetLayoutView="9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G5" sqref="G5"/>
    </sheetView>
  </sheetViews>
  <sheetFormatPr defaultRowHeight="15" x14ac:dyDescent="0.25"/>
  <cols>
    <col min="1" max="1" width="45.85546875" style="1" customWidth="1"/>
    <col min="2" max="2" width="21.85546875" style="9" customWidth="1"/>
    <col min="3" max="3" width="21.7109375" style="1" customWidth="1"/>
    <col min="4" max="4" width="20.42578125" style="1" customWidth="1"/>
    <col min="5" max="5" width="21" style="1" customWidth="1"/>
    <col min="6" max="6" width="11.85546875" style="1" customWidth="1"/>
    <col min="7" max="7" width="108.5703125" style="1" customWidth="1"/>
    <col min="8" max="8" width="18.5703125" style="1" customWidth="1"/>
    <col min="9" max="9" width="12.85546875" style="1" customWidth="1"/>
    <col min="10" max="10" width="109" style="1" customWidth="1"/>
    <col min="11" max="11" width="9.140625" style="1"/>
    <col min="12" max="12" width="11.5703125" style="1" bestFit="1" customWidth="1"/>
    <col min="13" max="16384" width="9.140625" style="1"/>
  </cols>
  <sheetData>
    <row r="2" spans="1:10" ht="51" customHeight="1" x14ac:dyDescent="0.25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.75" customHeight="1" x14ac:dyDescent="0.25">
      <c r="B3" s="56"/>
      <c r="C3" s="52">
        <f>C4-C20</f>
        <v>-9.9999904632568359E-3</v>
      </c>
      <c r="D3" s="52">
        <f>D4-D20</f>
        <v>1.000000536441803E-2</v>
      </c>
    </row>
    <row r="4" spans="1:10" ht="15.75" x14ac:dyDescent="0.25">
      <c r="A4" s="57"/>
      <c r="B4" s="53">
        <v>62053101.600000001</v>
      </c>
      <c r="C4" s="54">
        <v>80632941.790000007</v>
      </c>
      <c r="D4" s="55">
        <v>79687480.409999996</v>
      </c>
      <c r="E4" s="12"/>
      <c r="F4" s="2"/>
      <c r="G4" s="2"/>
      <c r="H4" s="2"/>
      <c r="I4" s="2"/>
      <c r="J4" s="2" t="s">
        <v>4</v>
      </c>
    </row>
    <row r="5" spans="1:10" ht="124.5" customHeight="1" x14ac:dyDescent="0.25">
      <c r="A5" s="23" t="s">
        <v>7</v>
      </c>
      <c r="B5" s="24" t="s">
        <v>30</v>
      </c>
      <c r="C5" s="24" t="s">
        <v>31</v>
      </c>
      <c r="D5" s="61" t="s">
        <v>33</v>
      </c>
      <c r="E5" s="70" t="s">
        <v>35</v>
      </c>
      <c r="F5" s="71"/>
      <c r="G5" s="25" t="s">
        <v>37</v>
      </c>
      <c r="H5" s="65" t="s">
        <v>15</v>
      </c>
      <c r="I5" s="66"/>
      <c r="J5" s="25" t="s">
        <v>34</v>
      </c>
    </row>
    <row r="6" spans="1:10" x14ac:dyDescent="0.25">
      <c r="A6" s="8"/>
      <c r="B6" s="4"/>
      <c r="C6" s="6"/>
      <c r="D6" s="6"/>
      <c r="E6" s="4" t="s">
        <v>13</v>
      </c>
      <c r="F6" s="4" t="s">
        <v>14</v>
      </c>
      <c r="G6" s="6"/>
      <c r="H6" s="13" t="s">
        <v>13</v>
      </c>
      <c r="I6" s="13" t="s">
        <v>14</v>
      </c>
      <c r="J6" s="6"/>
    </row>
    <row r="7" spans="1:10" s="35" customFormat="1" ht="20.25" x14ac:dyDescent="0.3">
      <c r="A7" s="31" t="s">
        <v>5</v>
      </c>
      <c r="B7" s="32">
        <f>B9+B20</f>
        <v>343933710.30000007</v>
      </c>
      <c r="C7" s="32">
        <f>C9+C20</f>
        <v>484658991.80000001</v>
      </c>
      <c r="D7" s="60">
        <f>D9+D20</f>
        <v>486843482.79999995</v>
      </c>
      <c r="E7" s="32">
        <f>D7-B7</f>
        <v>142909772.49999988</v>
      </c>
      <c r="F7" s="32">
        <f>D7/B7*100</f>
        <v>141.55154560899109</v>
      </c>
      <c r="G7" s="33"/>
      <c r="H7" s="34">
        <f>D7-C7</f>
        <v>2184490.9999999404</v>
      </c>
      <c r="I7" s="34">
        <f>D7/C7%</f>
        <v>100.4507274262852</v>
      </c>
      <c r="J7" s="33"/>
    </row>
    <row r="8" spans="1:10" ht="20.25" x14ac:dyDescent="0.3">
      <c r="A8" s="21"/>
      <c r="B8" s="5"/>
      <c r="C8" s="15"/>
      <c r="D8" s="17"/>
      <c r="E8" s="32"/>
      <c r="F8" s="15"/>
      <c r="G8" s="7"/>
      <c r="H8" s="14"/>
      <c r="I8" s="14"/>
      <c r="J8" s="7"/>
    </row>
    <row r="9" spans="1:10" ht="20.25" x14ac:dyDescent="0.3">
      <c r="A9" s="10" t="s">
        <v>3</v>
      </c>
      <c r="B9" s="15">
        <f>SUM(B10:B19)</f>
        <v>281880608.70000005</v>
      </c>
      <c r="C9" s="15">
        <f t="shared" ref="C9:D9" si="0">SUM(C10:C19)</f>
        <v>404026050</v>
      </c>
      <c r="D9" s="15">
        <f t="shared" si="0"/>
        <v>407156002.39999998</v>
      </c>
      <c r="E9" s="32">
        <f t="shared" ref="E9:E28" si="1">D9-B9</f>
        <v>125275393.69999993</v>
      </c>
      <c r="F9" s="15">
        <f t="shared" ref="F9:F20" si="2">D9/B9*100</f>
        <v>144.44271433844108</v>
      </c>
      <c r="G9" s="7"/>
      <c r="H9" s="19">
        <f t="shared" ref="H9:H16" si="3">D9-C9</f>
        <v>3129952.3999999762</v>
      </c>
      <c r="I9" s="19">
        <f t="shared" ref="I9:I16" si="4">D9/C9%</f>
        <v>100.77469074085693</v>
      </c>
      <c r="J9" s="7"/>
    </row>
    <row r="10" spans="1:10" ht="56.25" x14ac:dyDescent="0.3">
      <c r="A10" s="22" t="s">
        <v>10</v>
      </c>
      <c r="B10" s="16">
        <v>103110000</v>
      </c>
      <c r="C10" s="16">
        <v>179649541</v>
      </c>
      <c r="D10" s="16">
        <v>182901538.59999999</v>
      </c>
      <c r="E10" s="16">
        <f t="shared" si="1"/>
        <v>79791538.599999994</v>
      </c>
      <c r="F10" s="16">
        <f t="shared" si="2"/>
        <v>177.38486916884878</v>
      </c>
      <c r="G10" s="63" t="s">
        <v>44</v>
      </c>
      <c r="H10" s="18">
        <f t="shared" si="3"/>
        <v>3251997.599999994</v>
      </c>
      <c r="I10" s="18">
        <f t="shared" si="4"/>
        <v>101.81018976274478</v>
      </c>
      <c r="J10" s="26"/>
    </row>
    <row r="11" spans="1:10" ht="55.5" customHeight="1" x14ac:dyDescent="0.3">
      <c r="A11" s="22" t="s">
        <v>0</v>
      </c>
      <c r="B11" s="16">
        <v>81905265.799999997</v>
      </c>
      <c r="C11" s="16">
        <v>96087900</v>
      </c>
      <c r="D11" s="16">
        <v>96895533.799999997</v>
      </c>
      <c r="E11" s="16">
        <f t="shared" si="1"/>
        <v>14990268</v>
      </c>
      <c r="F11" s="16">
        <f t="shared" si="2"/>
        <v>118.30195879786767</v>
      </c>
      <c r="G11" s="28" t="s">
        <v>39</v>
      </c>
      <c r="H11" s="18">
        <f t="shared" si="3"/>
        <v>807633.79999999702</v>
      </c>
      <c r="I11" s="18">
        <f t="shared" si="4"/>
        <v>100.84051561122681</v>
      </c>
      <c r="J11" s="26"/>
    </row>
    <row r="12" spans="1:10" ht="67.5" customHeight="1" x14ac:dyDescent="0.3">
      <c r="A12" s="22" t="s">
        <v>9</v>
      </c>
      <c r="B12" s="16">
        <v>36564200</v>
      </c>
      <c r="C12" s="16">
        <v>39456215</v>
      </c>
      <c r="D12" s="16">
        <v>40360029.600000001</v>
      </c>
      <c r="E12" s="16">
        <f t="shared" si="1"/>
        <v>3795829.6000000015</v>
      </c>
      <c r="F12" s="16">
        <f t="shared" si="2"/>
        <v>110.38127348608748</v>
      </c>
      <c r="G12" s="28" t="s">
        <v>45</v>
      </c>
      <c r="H12" s="18">
        <f t="shared" si="3"/>
        <v>903814.60000000149</v>
      </c>
      <c r="I12" s="18">
        <f t="shared" si="4"/>
        <v>102.29067740025241</v>
      </c>
      <c r="J12" s="27"/>
    </row>
    <row r="13" spans="1:10" s="42" customFormat="1" ht="56.25" x14ac:dyDescent="0.3">
      <c r="A13" s="62" t="s">
        <v>29</v>
      </c>
      <c r="B13" s="36">
        <v>15718998.200000001</v>
      </c>
      <c r="C13" s="36">
        <v>16950209</v>
      </c>
      <c r="D13" s="36">
        <v>16708964.899999999</v>
      </c>
      <c r="E13" s="36">
        <f>D13-B13</f>
        <v>989966.69999999739</v>
      </c>
      <c r="F13" s="36">
        <f t="shared" si="2"/>
        <v>106.29789944247207</v>
      </c>
      <c r="G13" s="28" t="s">
        <v>38</v>
      </c>
      <c r="H13" s="41">
        <f t="shared" si="3"/>
        <v>-241244.10000000149</v>
      </c>
      <c r="I13" s="41">
        <f t="shared" si="4"/>
        <v>98.576748522687822</v>
      </c>
      <c r="J13" s="28"/>
    </row>
    <row r="14" spans="1:10" ht="18.75" x14ac:dyDescent="0.3">
      <c r="A14" s="22" t="s">
        <v>1</v>
      </c>
      <c r="B14" s="16">
        <v>31236487</v>
      </c>
      <c r="C14" s="16">
        <v>38002800</v>
      </c>
      <c r="D14" s="16">
        <v>38147907.5</v>
      </c>
      <c r="E14" s="16">
        <f t="shared" si="1"/>
        <v>6911420.5</v>
      </c>
      <c r="F14" s="16">
        <f t="shared" si="2"/>
        <v>122.12611328540241</v>
      </c>
      <c r="G14" s="28" t="s">
        <v>40</v>
      </c>
      <c r="H14" s="18">
        <f t="shared" si="3"/>
        <v>145107.5</v>
      </c>
      <c r="I14" s="18">
        <f t="shared" si="4"/>
        <v>100.38183370699001</v>
      </c>
      <c r="J14" s="30"/>
    </row>
    <row r="15" spans="1:10" ht="18.75" x14ac:dyDescent="0.3">
      <c r="A15" s="22" t="s">
        <v>8</v>
      </c>
      <c r="B15" s="16">
        <v>6624800</v>
      </c>
      <c r="C15" s="16">
        <v>6886385</v>
      </c>
      <c r="D15" s="16">
        <v>6689676.5999999996</v>
      </c>
      <c r="E15" s="16">
        <f t="shared" si="1"/>
        <v>64876.599999999627</v>
      </c>
      <c r="F15" s="16">
        <f t="shared" si="2"/>
        <v>100.9792989977056</v>
      </c>
      <c r="G15" s="30"/>
      <c r="H15" s="18">
        <f t="shared" si="3"/>
        <v>-196708.40000000037</v>
      </c>
      <c r="I15" s="18">
        <f t="shared" si="4"/>
        <v>97.143517244533953</v>
      </c>
      <c r="J15" s="28"/>
    </row>
    <row r="16" spans="1:10" ht="43.5" customHeight="1" x14ac:dyDescent="0.3">
      <c r="A16" s="22" t="s">
        <v>2</v>
      </c>
      <c r="B16" s="16">
        <v>5336</v>
      </c>
      <c r="C16" s="16">
        <v>6500</v>
      </c>
      <c r="D16" s="16">
        <v>6543.7</v>
      </c>
      <c r="E16" s="16">
        <f t="shared" si="1"/>
        <v>1207.6999999999998</v>
      </c>
      <c r="F16" s="16">
        <f t="shared" si="2"/>
        <v>122.63305847076462</v>
      </c>
      <c r="G16" s="28" t="s">
        <v>41</v>
      </c>
      <c r="H16" s="18">
        <f t="shared" si="3"/>
        <v>43.699999999999818</v>
      </c>
      <c r="I16" s="18">
        <f t="shared" si="4"/>
        <v>100.67230769230768</v>
      </c>
      <c r="J16" s="27"/>
    </row>
    <row r="17" spans="1:12" s="42" customFormat="1" ht="39" customHeight="1" x14ac:dyDescent="0.3">
      <c r="A17" s="62" t="s">
        <v>32</v>
      </c>
      <c r="B17" s="36">
        <v>8970</v>
      </c>
      <c r="C17" s="36">
        <v>16500</v>
      </c>
      <c r="D17" s="36">
        <v>16989</v>
      </c>
      <c r="E17" s="36">
        <f t="shared" si="1"/>
        <v>8019</v>
      </c>
      <c r="F17" s="36">
        <f t="shared" si="2"/>
        <v>189.3979933110368</v>
      </c>
      <c r="G17" s="28" t="s">
        <v>43</v>
      </c>
      <c r="H17" s="18">
        <f t="shared" ref="H17" si="5">D17-C17</f>
        <v>489</v>
      </c>
      <c r="I17" s="18">
        <f t="shared" ref="I17" si="6">D17/C17%</f>
        <v>102.96363636363637</v>
      </c>
      <c r="J17" s="28"/>
    </row>
    <row r="18" spans="1:12" ht="37.5" x14ac:dyDescent="0.3">
      <c r="A18" s="22" t="s">
        <v>11</v>
      </c>
      <c r="B18" s="36">
        <v>633545.6</v>
      </c>
      <c r="C18" s="16">
        <v>827100</v>
      </c>
      <c r="D18" s="16">
        <v>818986.2</v>
      </c>
      <c r="E18" s="16">
        <f t="shared" si="1"/>
        <v>185440.59999999998</v>
      </c>
      <c r="F18" s="16">
        <f t="shared" si="2"/>
        <v>129.27028456988731</v>
      </c>
      <c r="G18" s="28" t="s">
        <v>46</v>
      </c>
      <c r="H18" s="18">
        <f>D18-C18</f>
        <v>-8113.8000000000466</v>
      </c>
      <c r="I18" s="18">
        <f t="shared" ref="I18:I28" si="7">D18/C18%</f>
        <v>99.019006166122594</v>
      </c>
      <c r="J18" s="27"/>
    </row>
    <row r="19" spans="1:12" ht="103.5" customHeight="1" x14ac:dyDescent="0.3">
      <c r="A19" s="22" t="s">
        <v>12</v>
      </c>
      <c r="B19" s="16">
        <v>6073006.0999999996</v>
      </c>
      <c r="C19" s="16">
        <v>26142900</v>
      </c>
      <c r="D19" s="16">
        <v>24609832.5</v>
      </c>
      <c r="E19" s="16">
        <f t="shared" si="1"/>
        <v>18536826.399999999</v>
      </c>
      <c r="F19" s="16">
        <f t="shared" si="2"/>
        <v>405.23312663888157</v>
      </c>
      <c r="G19" s="28" t="s">
        <v>36</v>
      </c>
      <c r="H19" s="18">
        <f>D19-C19</f>
        <v>-1533067.5</v>
      </c>
      <c r="I19" s="18">
        <f t="shared" si="7"/>
        <v>94.135816990463951</v>
      </c>
      <c r="J19" s="28" t="s">
        <v>42</v>
      </c>
      <c r="L19" s="3"/>
    </row>
    <row r="20" spans="1:12" s="37" customFormat="1" ht="20.25" x14ac:dyDescent="0.3">
      <c r="A20" s="11" t="s">
        <v>6</v>
      </c>
      <c r="B20" s="17">
        <f>SUM(B21:B28)</f>
        <v>62053101.599999994</v>
      </c>
      <c r="C20" s="17">
        <f>SUM(C21:C28)</f>
        <v>80632941.799999997</v>
      </c>
      <c r="D20" s="17">
        <f>SUM(D21:D28)</f>
        <v>79687480.399999991</v>
      </c>
      <c r="E20" s="32">
        <f t="shared" si="1"/>
        <v>17634378.799999997</v>
      </c>
      <c r="F20" s="15">
        <f t="shared" si="2"/>
        <v>128.41820689910526</v>
      </c>
      <c r="G20" s="29"/>
      <c r="H20" s="20">
        <f>D20-C20</f>
        <v>-945461.40000000596</v>
      </c>
      <c r="I20" s="20">
        <f t="shared" si="7"/>
        <v>98.827450197284008</v>
      </c>
      <c r="J20" s="29"/>
      <c r="L20" s="38"/>
    </row>
    <row r="21" spans="1:12" s="42" customFormat="1" ht="93.75" x14ac:dyDescent="0.3">
      <c r="A21" s="39" t="s">
        <v>16</v>
      </c>
      <c r="B21" s="40">
        <v>0</v>
      </c>
      <c r="C21" s="40">
        <v>283970</v>
      </c>
      <c r="D21" s="40">
        <v>283970</v>
      </c>
      <c r="E21" s="16">
        <f t="shared" si="1"/>
        <v>283970</v>
      </c>
      <c r="F21" s="41"/>
      <c r="G21" s="28" t="s">
        <v>27</v>
      </c>
      <c r="H21" s="41">
        <f>D21-C21</f>
        <v>0</v>
      </c>
      <c r="I21" s="41">
        <f t="shared" si="7"/>
        <v>100</v>
      </c>
      <c r="J21" s="27"/>
    </row>
    <row r="22" spans="1:12" s="42" customFormat="1" ht="98.25" customHeight="1" x14ac:dyDescent="0.3">
      <c r="A22" s="39" t="s">
        <v>17</v>
      </c>
      <c r="B22" s="40">
        <v>34292109.5</v>
      </c>
      <c r="C22" s="40">
        <v>39419211.700000003</v>
      </c>
      <c r="D22" s="40">
        <v>39822235.200000003</v>
      </c>
      <c r="E22" s="16">
        <f t="shared" si="1"/>
        <v>5530125.700000003</v>
      </c>
      <c r="F22" s="41">
        <f>D22/B22*100</f>
        <v>116.126525257946</v>
      </c>
      <c r="G22" s="67" t="s">
        <v>28</v>
      </c>
      <c r="H22" s="41">
        <f t="shared" ref="H22:H28" si="8">D22-C22</f>
        <v>403023.5</v>
      </c>
      <c r="I22" s="41">
        <f t="shared" si="7"/>
        <v>101.02240375344695</v>
      </c>
      <c r="J22" s="58"/>
    </row>
    <row r="23" spans="1:12" s="42" customFormat="1" ht="69" customHeight="1" x14ac:dyDescent="0.3">
      <c r="A23" s="39" t="s">
        <v>18</v>
      </c>
      <c r="B23" s="40">
        <v>7593880.7999999998</v>
      </c>
      <c r="C23" s="40">
        <v>6495876</v>
      </c>
      <c r="D23" s="43">
        <v>6055861.2999999998</v>
      </c>
      <c r="E23" s="16">
        <f t="shared" si="1"/>
        <v>-1538019.5</v>
      </c>
      <c r="F23" s="41">
        <f>D23/B23*100</f>
        <v>79.746594126154832</v>
      </c>
      <c r="G23" s="68"/>
      <c r="H23" s="41">
        <f t="shared" si="8"/>
        <v>-440014.70000000019</v>
      </c>
      <c r="I23" s="41">
        <f t="shared" si="7"/>
        <v>93.226245390152144</v>
      </c>
      <c r="J23" s="59" t="s">
        <v>26</v>
      </c>
    </row>
    <row r="24" spans="1:12" s="42" customFormat="1" ht="24" customHeight="1" x14ac:dyDescent="0.3">
      <c r="A24" s="39" t="s">
        <v>19</v>
      </c>
      <c r="B24" s="40">
        <v>20116092</v>
      </c>
      <c r="C24" s="40">
        <v>26711046.399999999</v>
      </c>
      <c r="D24" s="40">
        <v>28306868.199999999</v>
      </c>
      <c r="E24" s="16">
        <f t="shared" si="1"/>
        <v>8190776.1999999993</v>
      </c>
      <c r="F24" s="41">
        <f>D24/B24*100</f>
        <v>140.71753201367343</v>
      </c>
      <c r="G24" s="69"/>
      <c r="H24" s="41">
        <f t="shared" si="8"/>
        <v>1595821.8000000007</v>
      </c>
      <c r="I24" s="41">
        <f t="shared" si="7"/>
        <v>105.97438893296221</v>
      </c>
      <c r="J24" s="44"/>
    </row>
    <row r="25" spans="1:12" s="42" customFormat="1" ht="111" customHeight="1" x14ac:dyDescent="0.3">
      <c r="A25" s="39" t="s">
        <v>20</v>
      </c>
      <c r="B25" s="40">
        <v>51019.3</v>
      </c>
      <c r="C25" s="40">
        <v>2287060.4</v>
      </c>
      <c r="D25" s="40">
        <v>2290986.2000000002</v>
      </c>
      <c r="E25" s="16">
        <f t="shared" si="1"/>
        <v>2239966.9000000004</v>
      </c>
      <c r="F25" s="41">
        <f>D25/B25*100</f>
        <v>4490.4304841501162</v>
      </c>
      <c r="G25" s="27" t="s">
        <v>24</v>
      </c>
      <c r="H25" s="45">
        <f t="shared" si="8"/>
        <v>3925.8000000002794</v>
      </c>
      <c r="I25" s="45">
        <f t="shared" si="7"/>
        <v>100.17165265945754</v>
      </c>
      <c r="J25" s="27"/>
    </row>
    <row r="26" spans="1:12" s="42" customFormat="1" ht="18.75" x14ac:dyDescent="0.3">
      <c r="A26" s="39" t="s">
        <v>21</v>
      </c>
      <c r="B26" s="40">
        <v>0</v>
      </c>
      <c r="C26" s="43">
        <v>2556148.9</v>
      </c>
      <c r="D26" s="40">
        <v>1281.5999999999999</v>
      </c>
      <c r="E26" s="16">
        <f t="shared" si="1"/>
        <v>1281.5999999999999</v>
      </c>
      <c r="F26" s="15"/>
      <c r="G26" s="27" t="s">
        <v>24</v>
      </c>
      <c r="H26" s="45">
        <f t="shared" si="8"/>
        <v>-2554867.2999999998</v>
      </c>
      <c r="I26" s="45">
        <f t="shared" si="7"/>
        <v>5.0137924281328058E-2</v>
      </c>
      <c r="J26" s="46" t="s">
        <v>24</v>
      </c>
    </row>
    <row r="27" spans="1:12" s="42" customFormat="1" ht="111" x14ac:dyDescent="0.3">
      <c r="A27" s="39" t="s">
        <v>23</v>
      </c>
      <c r="B27" s="40">
        <v>0</v>
      </c>
      <c r="C27" s="40">
        <v>3056096.6</v>
      </c>
      <c r="D27" s="40">
        <v>3105766.6</v>
      </c>
      <c r="E27" s="16">
        <f t="shared" si="1"/>
        <v>3105766.6</v>
      </c>
      <c r="F27" s="15"/>
      <c r="G27" s="47" t="s">
        <v>24</v>
      </c>
      <c r="H27" s="41">
        <f t="shared" si="8"/>
        <v>49670</v>
      </c>
      <c r="I27" s="41">
        <f t="shared" si="7"/>
        <v>101.62527585024635</v>
      </c>
      <c r="J27" s="47"/>
    </row>
    <row r="28" spans="1:12" s="42" customFormat="1" ht="48" x14ac:dyDescent="0.3">
      <c r="A28" s="39" t="s">
        <v>22</v>
      </c>
      <c r="B28" s="40">
        <v>0</v>
      </c>
      <c r="C28" s="40">
        <v>-176468.2</v>
      </c>
      <c r="D28" s="40">
        <v>-179488.7</v>
      </c>
      <c r="E28" s="16">
        <f t="shared" si="1"/>
        <v>-179488.7</v>
      </c>
      <c r="F28" s="15"/>
      <c r="G28" s="47" t="s">
        <v>24</v>
      </c>
      <c r="H28" s="41">
        <f t="shared" si="8"/>
        <v>-3020.5</v>
      </c>
      <c r="I28" s="41">
        <f t="shared" si="7"/>
        <v>101.71163983085906</v>
      </c>
      <c r="J28" s="48"/>
    </row>
    <row r="29" spans="1:12" x14ac:dyDescent="0.25">
      <c r="B29" s="49"/>
      <c r="C29" s="50"/>
      <c r="D29" s="50"/>
    </row>
    <row r="30" spans="1:12" x14ac:dyDescent="0.25">
      <c r="B30" s="49"/>
      <c r="C30" s="50"/>
      <c r="D30" s="50"/>
    </row>
    <row r="33" spans="2:5" x14ac:dyDescent="0.25">
      <c r="B33" s="51"/>
      <c r="C33" s="51"/>
      <c r="D33" s="51"/>
      <c r="E33" s="51"/>
    </row>
  </sheetData>
  <customSheetViews>
    <customSheetView guid="{BA29E419-3AF8-4760-A9E1-CCED98AF9DFB}" scale="90" showPageBreaks="1" fitToPage="1" printArea="1" view="pageBreakPreview" topLeftCell="A13">
      <selection activeCell="G21" sqref="G21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1"/>
    </customSheetView>
    <customSheetView guid="{1E20E8CB-46A5-4743-B94F-C37656F629A4}" scale="90" showPageBreaks="1" fitToPage="1" printArea="1" view="pageBreakPreview" topLeftCell="A19">
      <selection activeCell="E27" sqref="E27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2"/>
    </customSheetView>
  </customSheetViews>
  <mergeCells count="4">
    <mergeCell ref="A2:J2"/>
    <mergeCell ref="H5:I5"/>
    <mergeCell ref="G22:G24"/>
    <mergeCell ref="E5:F5"/>
  </mergeCells>
  <pageMargins left="0.70866141732283472" right="0.70866141732283472" top="0.74803149606299213" bottom="0.74803149606299213" header="0.31496062992125984" footer="0.31496062992125984"/>
  <pageSetup paperSize="8" scale="49" orientation="landscape" errors="dash" r:id="rId3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Эльвира Фатыхова</cp:lastModifiedBy>
  <cp:lastPrinted>2024-05-08T12:01:38Z</cp:lastPrinted>
  <dcterms:created xsi:type="dcterms:W3CDTF">2016-02-09T08:26:29Z</dcterms:created>
  <dcterms:modified xsi:type="dcterms:W3CDTF">2024-05-08T12:02:07Z</dcterms:modified>
</cp:coreProperties>
</file>