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econom\ГОДЫ\2025\Открытый бюджет\2024 год.отчет\"/>
    </mc:Choice>
  </mc:AlternateContent>
  <xr:revisionPtr revIDLastSave="0" documentId="13_ncr:81_{2F84FE4E-7685-44A1-81F9-E1A45D24B8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тчет 2024" sheetId="1" r:id="rId1"/>
    <sheet name="Лист1 (5)" sheetId="2" r:id="rId2"/>
  </sheets>
  <definedNames>
    <definedName name="Z_0C1E92C9_5BB5_4E98_9B3D_2490C01B8C3A_.wvu.PrintArea" localSheetId="1" hidden="1">'Лист1 (5)'!$A$1:$J$30</definedName>
    <definedName name="Z_0C1E92C9_5BB5_4E98_9B3D_2490C01B8C3A_.wvu.PrintArea" localSheetId="0" hidden="1">'отчет 2024'!$A$1:$J$30</definedName>
    <definedName name="Z_10D7CFE8_B01F_4CE0_97DE_611310EAB9FA_.wvu.PrintArea" localSheetId="1" hidden="1">'Лист1 (5)'!$A$1:$J$30</definedName>
    <definedName name="Z_10D7CFE8_B01F_4CE0_97DE_611310EAB9FA_.wvu.PrintArea" localSheetId="0" hidden="1">'отчет 2024'!$A$1:$J$31</definedName>
    <definedName name="Z_1E20E8CB_46A5_4743_B94F_C37656F629A4_.wvu.PrintArea" localSheetId="1" hidden="1">'Лист1 (5)'!$A$1:$J$30</definedName>
    <definedName name="Z_1E20E8CB_46A5_4743_B94F_C37656F629A4_.wvu.PrintArea" localSheetId="0" hidden="1">'отчет 2024'!$A$1:$J$30</definedName>
    <definedName name="Z_3BCD62F8_E201_4602_BBEF_73048781360A_.wvu.PrintArea" localSheetId="1" hidden="1">'Лист1 (5)'!$A$1:$J$30</definedName>
    <definedName name="Z_3BCD62F8_E201_4602_BBEF_73048781360A_.wvu.PrintArea" localSheetId="0" hidden="1">'отчет 2024'!$A$1:$J$30</definedName>
    <definedName name="Z_5EF98EFA_1F72_4C9C_8F35_E75EC6454184_.wvu.PrintArea" localSheetId="1" hidden="1">'Лист1 (5)'!$A$1:$J$30</definedName>
    <definedName name="Z_5EF98EFA_1F72_4C9C_8F35_E75EC6454184_.wvu.PrintArea" localSheetId="0" hidden="1">'отчет 2024'!$A$1:$J$30</definedName>
    <definedName name="Z_AF190D2D_6534_45EB_9202_20842880F67B_.wvu.PrintArea" localSheetId="1" hidden="1">'Лист1 (5)'!$A$1:$J$30</definedName>
    <definedName name="Z_AF190D2D_6534_45EB_9202_20842880F67B_.wvu.PrintArea" localSheetId="0" hidden="1">'отчет 2024'!$A$1:$J$30</definedName>
    <definedName name="Z_B9972195_8AB6_46F9_91DB_02ECBD565928_.wvu.PrintArea" localSheetId="1" hidden="1">'Лист1 (5)'!$A$1:$J$30</definedName>
    <definedName name="Z_B9972195_8AB6_46F9_91DB_02ECBD565928_.wvu.PrintArea" localSheetId="0" hidden="1">'отчет 2024'!$A$1:$J$30</definedName>
    <definedName name="Z_BA29E419_3AF8_4760_A9E1_CCED98AF9DFB_.wvu.PrintArea" localSheetId="1" hidden="1">'Лист1 (5)'!$A$1:$J$30</definedName>
    <definedName name="Z_BA29E419_3AF8_4760_A9E1_CCED98AF9DFB_.wvu.PrintArea" localSheetId="0" hidden="1">'отчет 2024'!$A$1:$J$30</definedName>
    <definedName name="_xlnm.Print_Area" localSheetId="1">'Лист1 (5)'!$A$1:$J$30</definedName>
    <definedName name="_xlnm.Print_Area" localSheetId="0">'отчет 2024'!$A$1:$J$31</definedName>
  </definedNames>
  <calcPr calcId="191029"/>
  <customWorkbookViews>
    <customWorkbookView name="Эльвира Фатыхова - Личное представление" guid="{10D7CFE8-B01F-4CE0-97DE-611310EAB9FA}" mergeInterval="0" personalView="1" maximized="1" xWindow="-8" yWindow="-8" windowWidth="1936" windowHeight="1056" activeSheetId="1"/>
    <customWorkbookView name="Минфин РТ - Буканова Елена Юрьевна - Личное представление" guid="{3BCD62F8-E201-4602-BBEF-73048781360A}" mergeInterval="0" personalView="1" maximized="1" xWindow="-8" yWindow="-8" windowWidth="1936" windowHeight="1056" activeSheetId="1"/>
    <customWorkbookView name="Минфин РТ - Пронина Ирина Александровна - Личное представление" guid="{0C1E92C9-5BB5-4E98-9B3D-2490C01B8C3A}" mergeInterval="0" personalView="1" maximized="1" xWindow="-8" yWindow="-8" windowWidth="1936" windowHeight="1056" activeSheetId="1"/>
    <customWorkbookView name="Ирина Каримуллина - Личное представление" guid="{1E20E8CB-46A5-4743-B94F-C37656F629A4}" mergeInterval="0" personalView="1" maximized="1" windowWidth="1916" windowHeight="761" activeSheetId="1"/>
    <customWorkbookView name="Elvira.Fatihova - Личное представление" guid="{BA29E419-3AF8-4760-A9E1-CCED98AF9DFB}" mergeInterval="0" personalView="1" maximized="1" windowWidth="1916" windowHeight="735" activeSheetId="1"/>
    <customWorkbookView name="Минфин РТ - Гаффаров Ильнар Масумович - Личное представление" guid="{B9972195-8AB6-46F9-91DB-02ECBD565928}" mergeInterval="0" personalView="1" xWindow="774" yWindow="4" windowWidth="1146" windowHeight="1037" activeSheetId="1"/>
    <customWorkbookView name="Минфин РТ-Хасанов Фаниль Фаритович - Личное представление" guid="{5EF98EFA-1F72-4C9C-8F35-E75EC6454184}" mergeInterval="0" personalView="1" maximized="1" xWindow="-8" yWindow="-8" windowWidth="1936" windowHeight="1056" activeSheetId="1"/>
    <customWorkbookView name="Минфин РТ - Хакимова Регина Азатовна - Личное представление" guid="{AF190D2D-6534-45EB-9202-20842880F67B}" mergeInterval="0" personalView="1" maximized="1" xWindow="-8" yWindow="-8" windowWidth="1936" windowHeight="105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D22" i="1"/>
  <c r="C22" i="1"/>
  <c r="B22" i="1"/>
  <c r="H10" i="1" l="1"/>
  <c r="I10" i="1"/>
  <c r="F10" i="1"/>
  <c r="E15" i="1"/>
  <c r="I30" i="2" l="1"/>
  <c r="H30" i="2"/>
  <c r="E30" i="2"/>
  <c r="I29" i="2"/>
  <c r="H29" i="2"/>
  <c r="E29" i="2"/>
  <c r="I28" i="2"/>
  <c r="H28" i="2"/>
  <c r="E28" i="2"/>
  <c r="I27" i="2"/>
  <c r="H27" i="2"/>
  <c r="F27" i="2"/>
  <c r="E27" i="2"/>
  <c r="I26" i="2"/>
  <c r="H26" i="2"/>
  <c r="F26" i="2"/>
  <c r="E26" i="2"/>
  <c r="I25" i="2"/>
  <c r="H25" i="2"/>
  <c r="F25" i="2"/>
  <c r="E25" i="2"/>
  <c r="I24" i="2"/>
  <c r="H24" i="2"/>
  <c r="F24" i="2"/>
  <c r="E24" i="2"/>
  <c r="I23" i="2"/>
  <c r="H23" i="2"/>
  <c r="E23" i="2"/>
  <c r="D22" i="2"/>
  <c r="C22" i="2"/>
  <c r="H22" i="2" s="1"/>
  <c r="B22" i="2"/>
  <c r="I21" i="2"/>
  <c r="H21" i="2"/>
  <c r="F21" i="2"/>
  <c r="E21" i="2"/>
  <c r="I20" i="2"/>
  <c r="H20" i="2"/>
  <c r="F20" i="2"/>
  <c r="E20" i="2"/>
  <c r="I19" i="2"/>
  <c r="H19" i="2"/>
  <c r="F19" i="2"/>
  <c r="E19" i="2"/>
  <c r="I18" i="2"/>
  <c r="H18" i="2"/>
  <c r="F18" i="2"/>
  <c r="E18" i="2"/>
  <c r="I17" i="2"/>
  <c r="H17" i="2"/>
  <c r="F17" i="2"/>
  <c r="E17" i="2"/>
  <c r="I16" i="2"/>
  <c r="H16" i="2"/>
  <c r="F16" i="2"/>
  <c r="E16" i="2"/>
  <c r="I15" i="2"/>
  <c r="H15" i="2"/>
  <c r="F15" i="2"/>
  <c r="E15" i="2"/>
  <c r="I14" i="2"/>
  <c r="H14" i="2"/>
  <c r="F14" i="2"/>
  <c r="E14" i="2"/>
  <c r="I13" i="2"/>
  <c r="H13" i="2"/>
  <c r="F13" i="2"/>
  <c r="E13" i="2"/>
  <c r="I12" i="2"/>
  <c r="H12" i="2"/>
  <c r="F12" i="2"/>
  <c r="E12" i="2"/>
  <c r="I11" i="2"/>
  <c r="H11" i="2"/>
  <c r="F11" i="2"/>
  <c r="E11" i="2"/>
  <c r="I10" i="2"/>
  <c r="H10" i="2"/>
  <c r="F10" i="2"/>
  <c r="E10" i="2"/>
  <c r="D9" i="2"/>
  <c r="I9" i="2" s="1"/>
  <c r="C9" i="2"/>
  <c r="C7" i="2" s="1"/>
  <c r="B9" i="2"/>
  <c r="D7" i="2"/>
  <c r="F15" i="1"/>
  <c r="H14" i="1"/>
  <c r="I14" i="1"/>
  <c r="H15" i="1"/>
  <c r="I15" i="1"/>
  <c r="E9" i="2" l="1"/>
  <c r="F22" i="2"/>
  <c r="I7" i="2"/>
  <c r="F9" i="2"/>
  <c r="B7" i="2"/>
  <c r="H9" i="2"/>
  <c r="I22" i="2"/>
  <c r="H7" i="2"/>
  <c r="E22" i="2"/>
  <c r="E7" i="2" l="1"/>
  <c r="F7" i="2"/>
  <c r="I21" i="1" l="1"/>
  <c r="E21" i="1"/>
  <c r="D9" i="1" l="1"/>
  <c r="C9" i="1"/>
  <c r="E14" i="1"/>
  <c r="F14" i="1"/>
  <c r="E13" i="1"/>
  <c r="H19" i="1" l="1"/>
  <c r="I19" i="1"/>
  <c r="F11" i="1"/>
  <c r="F12" i="1"/>
  <c r="F13" i="1"/>
  <c r="F16" i="1"/>
  <c r="F17" i="1"/>
  <c r="F18" i="1"/>
  <c r="F19" i="1"/>
  <c r="F20" i="1"/>
  <c r="F21" i="1"/>
  <c r="F24" i="1"/>
  <c r="F25" i="1"/>
  <c r="F26" i="1"/>
  <c r="F27" i="1"/>
  <c r="E30" i="1"/>
  <c r="E29" i="1"/>
  <c r="E28" i="1"/>
  <c r="E27" i="1"/>
  <c r="E26" i="1"/>
  <c r="E25" i="1"/>
  <c r="E24" i="1"/>
  <c r="E23" i="1"/>
  <c r="E11" i="1"/>
  <c r="E12" i="1"/>
  <c r="E16" i="1"/>
  <c r="E17" i="1"/>
  <c r="E18" i="1"/>
  <c r="E19" i="1"/>
  <c r="E20" i="1"/>
  <c r="E10" i="1"/>
  <c r="H13" i="1"/>
  <c r="I13" i="1"/>
  <c r="B9" i="1"/>
  <c r="F9" i="1" s="1"/>
  <c r="E9" i="1" l="1"/>
  <c r="H16" i="1" l="1"/>
  <c r="I16" i="1"/>
  <c r="F22" i="1" l="1"/>
  <c r="E22" i="1"/>
  <c r="C7" i="1" l="1"/>
  <c r="H9" i="1" l="1"/>
  <c r="H21" i="1" l="1"/>
  <c r="H20" i="1"/>
  <c r="I18" i="1"/>
  <c r="H18" i="1"/>
  <c r="I17" i="1"/>
  <c r="H17" i="1"/>
  <c r="I12" i="1"/>
  <c r="H12" i="1"/>
  <c r="I11" i="1"/>
  <c r="H11" i="1"/>
  <c r="I9" i="1"/>
  <c r="I20" i="1"/>
  <c r="D7" i="1"/>
  <c r="B7" i="1"/>
  <c r="F7" i="1" l="1"/>
  <c r="E7" i="1"/>
  <c r="I7" i="1"/>
  <c r="H7" i="1"/>
</calcChain>
</file>

<file path=xl/sharedStrings.xml><?xml version="1.0" encoding="utf-8"?>
<sst xmlns="http://schemas.openxmlformats.org/spreadsheetml/2006/main" count="114" uniqueCount="70">
  <si>
    <t>Налог на доходы физических лиц</t>
  </si>
  <si>
    <t>Налог на имущество организаций</t>
  </si>
  <si>
    <t>Налог на игорный бизнес</t>
  </si>
  <si>
    <t>Налоговые и неналоговые доходы</t>
  </si>
  <si>
    <t>тыс. руб.</t>
  </si>
  <si>
    <t>Доходы всего</t>
  </si>
  <si>
    <t>Безвозмездные поступления</t>
  </si>
  <si>
    <t>Наименование</t>
  </si>
  <si>
    <t>Транспортный налог</t>
  </si>
  <si>
    <t xml:space="preserve">Акцизы по подакцизным товарам (продукции), производимым на территории Российской Федерации
</t>
  </si>
  <si>
    <t>Налог на прибыль организаций</t>
  </si>
  <si>
    <t>Иные налоговые доходы</t>
  </si>
  <si>
    <t>Неналоговые доходы</t>
  </si>
  <si>
    <t xml:space="preserve">(+,-) </t>
  </si>
  <si>
    <t>%</t>
  </si>
  <si>
    <t xml:space="preserve">Отклонение между фактическими  поступлениями и уточненным  планом 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</si>
  <si>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</si>
  <si>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</si>
  <si>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</si>
  <si>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</si>
  <si>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Безвозмездные поступления от государственных (муниципальных) организаций</t>
  </si>
  <si>
    <t>Прочие безвозмездные поступления</t>
  </si>
  <si>
    <t>Возвраты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</si>
  <si>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</si>
  <si>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Поступления носят заявительный характер</t>
  </si>
  <si>
    <t>Неисполнение плана в основном связано с тем, что не в полном объеме поступили субвенции бюджетам субъектов Российской Федерации на оплату жилищно-коммунальных услуг отдельным категориям граждан, поступления носят заявительный характер</t>
  </si>
  <si>
    <t>Налоги, сборы и регулярные платежи за пользование природными ресурсами</t>
  </si>
  <si>
    <t>Пояснения различий между уточненными плановыми и  фактическими значениями исполнения бюджета Республики Татарстан за 2023 год</t>
  </si>
  <si>
    <t xml:space="preserve">Отклонение между фактическими  поступлениями и первоначальным планом </t>
  </si>
  <si>
    <t>Рост  обусловлен в основном увеличением налогооблагаемой базы по налогу на профессиональный доход (увеличением количества налогоплательщиков) и упрощенной системе налогообложения</t>
  </si>
  <si>
    <t>Рост поступлений в основном обусловлен увеличением фонда оплаты труда за счет индексации заработной платы. Рост средней заработной платы за 2023 год по сравнению с 2022 годом составил 118,8%.</t>
  </si>
  <si>
    <t>Рост поступлений обеспечен вводом в эксплуатацию новых объектов недвижимости.</t>
  </si>
  <si>
    <t xml:space="preserve"> Увеличение количества пунктов приема букмекерских контор в Республике Татарстан обусловили рост налогооблагаемой базы.      </t>
  </si>
  <si>
    <t xml:space="preserve"> Перевыполнение первоначальных плановых показателей произошло в связи с увеличением объема добычи прочих полезных ископаемых</t>
  </si>
  <si>
    <t>Отклонение фактических от первоначально планируемых значений  обусловлено в основном ростом поступлений от предприятий  промышленности, торговли и кредитных организаций.</t>
  </si>
  <si>
    <t>Отклонение фактических от первоначально планируемых значений произошло по акцизам на алкоголь и по акцизам на нефтепродукты за счет роста фактических объемов отгрузки подакцизной продукции в целом по Российской Федерации</t>
  </si>
  <si>
    <t xml:space="preserve">Отклонение фактических от первоначально планируемых значений обусловлено  поступлениями госпошлины,  которая носит заявительный характер.    </t>
  </si>
  <si>
    <t>Сведения о фактических поступлениях доходов по видам доходов в сравнении с первоначально утвержденными  законом о бюджете значениями и с уточненными значениями   с учетом внесенных изменений в соответствии с проектом Закона Республики Татарстан "Об исполнении бюджета Республики Татарстан за  2024 год"</t>
  </si>
  <si>
    <t>Факт   исполнения     за 2024 год</t>
  </si>
  <si>
    <r>
      <rPr>
        <b/>
        <sz val="12"/>
        <rFont val="Times New Roman"/>
        <family val="1"/>
        <charset val="204"/>
      </rPr>
      <t>Первоначальный план на 2024 год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Закон РТ от 23.11.2022    N 82-ЗРТ "О бюджете Республики Татарстан на 2023 год и на плановый период 2025 и 2026 годов" </t>
    </r>
  </si>
  <si>
    <r>
      <rPr>
        <b/>
        <sz val="12"/>
        <rFont val="Times New Roman"/>
        <family val="1"/>
        <charset val="204"/>
      </rPr>
      <t xml:space="preserve">Уточненный план на 2023 год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>Закон РТ от 23.11.2022       N 82-ЗРТ (ред. от 18.12.2023)                      "О бюджете Республики Татарстан на 2024 год                                                                                                                                                                                                                                                                           Закон РТ от 23.11.2022    N 82-ЗРТ "О бюджете Республики Татарстан на 2023 год и на плановый период 2025 и 2026 годов</t>
    </r>
    <r>
      <rPr>
        <sz val="12"/>
        <rFont val="Times New Roman"/>
        <family val="1"/>
        <charset val="204"/>
      </rPr>
      <t xml:space="preserve">" </t>
    </r>
  </si>
  <si>
    <t>Пояснения различий между первоначально утвержденными (установленными) показателями доходов  и  фактическими значениями исполнения бюджета Республики Татарстан за 2024 год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</si>
  <si>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</si>
  <si>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</si>
  <si>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</si>
  <si>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Увеличение  обусловлено  поступлениями доходов от использования имущества, находящегося в государственной собственности, доходов от реализации активов, доходов от платных услуг и компенсации затрат государства и штрафов.</t>
  </si>
  <si>
    <t>Перевыполнение прогнозных назначений обусловлено ростом поступлений от налогоплательщиков, осуществляющих свою деятельность в  отдельных отраслях экономики (кредитные организации, предприятия машиностроения, энергетики)</t>
  </si>
  <si>
    <t>Перевыполнение плановых показателей произошло по акцизам на пиво за счет роста фактических объемов отгрузки подакцизной продукции</t>
  </si>
  <si>
    <t>Рост  поступлений обусловлен увеличением количества самозанятых</t>
  </si>
  <si>
    <t>Рост  поступлений обусловлен увеличением количества налогоплательщиков</t>
  </si>
  <si>
    <t>Перевыполнение объясняется улучшением платежной дисциплины.</t>
  </si>
  <si>
    <t xml:space="preserve">Невыполнение плановых назначений связано с уменьшением объектов налогообложения </t>
  </si>
  <si>
    <t>Перевыполнение плановых показателей произошло в связи с увеличением объема добычи прочих полезных ископаемых</t>
  </si>
  <si>
    <r>
      <rPr>
        <b/>
        <sz val="12"/>
        <rFont val="Times New Roman"/>
        <family val="1"/>
        <charset val="204"/>
      </rPr>
      <t>Первоначальный план на 2024 год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Закон РТ от 28.11.2023    N 116-ЗРТ "О бюджете Республики Татарстан на 2024 год и на плановый период 2025 и 2026 годов" </t>
    </r>
  </si>
  <si>
    <t>Пояснения различий между уточненными плановыми и  фактическими значениями исполнения бюджета Республики Татарстан за 2024 год</t>
  </si>
  <si>
    <t>Рост поступлений  обусловлен увеличением фонда оплаты труда  (рост средней заработной платы за 2024 год по сравнению с 2023 годом составил 122,3%), а также увеличением суммы уплаченного налога в отношении доходов, полученных в виде дивидендов.</t>
  </si>
  <si>
    <t>Перевыполнение объясняется ростом налоговой базы, улучшением платежной дисциплины.</t>
  </si>
  <si>
    <t>Налог на добычу полезных ископаемых</t>
  </si>
  <si>
    <t>Безвозмездные поступления от негосударственных организаций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</si>
  <si>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</si>
  <si>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В 2024 году в соответствии с распоряжениями Правительства Российской Федерации из федерального бюджета в бюджет Республики Татарстан поступили дотация за достижение показателей деятельности органов исполнительной власти субъектов Российской Федерации и дотация на премирование муниципальных образований - победителей конкурса "Лучшая муниципальная практика".</t>
  </si>
  <si>
    <t>Часть субсидий, субвенций и иных межбюджетных трансфертов из федерального бюджета распределялась федеральными министерствами в течение финансового года отдельными распоряжениями Правительства Российской Федерации, а также заключением соглашений на предоставление межбюджетных трансфертов</t>
  </si>
  <si>
    <t>Поступление средств сверхзапланированных объемов связано с распределением в конце 2024 года субсидий на:
- приведение в нормативное состояние автомобильных дорог и искусственных дорожных сооружений;
- возмещение затрат по созданию, модернизации и (или) реконструкции объектов инфраструктуры индустриальных парков или промышленных технопарков.</t>
  </si>
  <si>
    <t xml:space="preserve"> Перевыполнение первоначальных плановых показателей произошло в связи с увеличением объема добычи прочих полезных ископаемых.</t>
  </si>
  <si>
    <t xml:space="preserve"> Увеличение количества пунктов приема букмекерских контор в Республике Татарстан. </t>
  </si>
  <si>
    <t xml:space="preserve">Увеличение поступления определено ростом количества плательщиков в связи с привлекательностью режима налогообложения для предпринимателей, направленного на снижение издержек и предусматривающего автоматический расчет налогов. </t>
  </si>
  <si>
    <t>Рост определен продолжающейся активностью населения по постановке на учет в качестве плательщиков налога на профессиональный доход (по состоянию на 10.01.2024 - 306,5 тыс. чел. на 10.01.2025 до 358,7 тыс. чел.), а также расширением налогооблагаемых сфер деятельности.</t>
  </si>
  <si>
    <t>Увеличение поступлений налога определено ростом налогооблагаемой базы в текущем году, что обусловлено увеличением объемов оказываемых услуг (выполненных работ) и ростом цен на них.</t>
  </si>
  <si>
    <t>Перевыполнение плановых показателей произошло в связи с увеличением объема добычи прочих полезных ископаемых.</t>
  </si>
  <si>
    <r>
      <rPr>
        <b/>
        <sz val="12"/>
        <rFont val="Times New Roman"/>
        <family val="1"/>
        <charset val="204"/>
      </rPr>
      <t xml:space="preserve">Уточненный план на 2024 год   </t>
    </r>
    <r>
      <rPr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>Закон РТ от 28.11.2023       N 116-ЗРТ (ред. от 24.12.2024 N 97-ЗРТ)                      "О бюджете Республики Татарстан на 2024 год и на плановый период 2025 и 2026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</si>
</sst>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₽_-;\-* #,##0.00\ _₽_-;_-* &quot;-&quot;??\ _₽_-;_-@_-"/>
    <numFmt numFmtId="165" formatCode="#,##0.0"/>
    <numFmt numFmtId="166" formatCode="#,##0.000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0" fillId="0" borderId="0" applyFont="0" applyFill="0" applyBorder="0" applyAlignment="0" applyProtection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5" fontId="1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/>
    <xf numFmtId="0" fontId="4" fillId="0" borderId="1" xfId="0" applyFont="1" applyBorder="1"/>
    <xf numFmtId="0" fontId="4" fillId="2" borderId="1" xfId="0" applyFont="1" applyFill="1" applyBorder="1" applyAlignment="1">
      <alignment wrapText="1"/>
    </xf>
    <xf numFmtId="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/>
    <xf numFmtId="165" fontId="8" fillId="0" borderId="1" xfId="0" applyNumberFormat="1" applyFont="1" applyBorder="1"/>
    <xf numFmtId="165" fontId="7" fillId="2" borderId="1" xfId="0" applyNumberFormat="1" applyFont="1" applyFill="1" applyBorder="1"/>
    <xf numFmtId="165" fontId="9" fillId="0" borderId="1" xfId="0" applyNumberFormat="1" applyFont="1" applyBorder="1"/>
    <xf numFmtId="165" fontId="16" fillId="0" borderId="1" xfId="0" applyNumberFormat="1" applyFont="1" applyBorder="1"/>
    <xf numFmtId="165" fontId="16" fillId="2" borderId="1" xfId="0" applyNumberFormat="1" applyFont="1" applyFill="1" applyBorder="1"/>
    <xf numFmtId="4" fontId="4" fillId="2" borderId="1" xfId="0" applyNumberFormat="1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2" borderId="1" xfId="0" applyNumberFormat="1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left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7" fillId="0" borderId="1" xfId="0" applyFont="1" applyBorder="1"/>
    <xf numFmtId="165" fontId="17" fillId="0" borderId="1" xfId="0" applyNumberFormat="1" applyFont="1" applyBorder="1"/>
    <xf numFmtId="165" fontId="18" fillId="0" borderId="1" xfId="0" applyNumberFormat="1" applyFont="1" applyBorder="1"/>
    <xf numFmtId="165" fontId="19" fillId="0" borderId="1" xfId="0" applyNumberFormat="1" applyFont="1" applyBorder="1"/>
    <xf numFmtId="0" fontId="3" fillId="0" borderId="0" xfId="0" applyFont="1"/>
    <xf numFmtId="165" fontId="8" fillId="2" borderId="1" xfId="0" applyNumberFormat="1" applyFont="1" applyFill="1" applyBorder="1"/>
    <xf numFmtId="0" fontId="14" fillId="2" borderId="0" xfId="0" applyFont="1" applyFill="1"/>
    <xf numFmtId="165" fontId="14" fillId="2" borderId="0" xfId="0" applyNumberFormat="1" applyFont="1" applyFill="1"/>
    <xf numFmtId="0" fontId="15" fillId="2" borderId="1" xfId="0" applyFont="1" applyFill="1" applyBorder="1" applyAlignment="1">
      <alignment wrapText="1"/>
    </xf>
    <xf numFmtId="165" fontId="9" fillId="2" borderId="1" xfId="0" applyNumberFormat="1" applyFont="1" applyFill="1" applyBorder="1" applyAlignment="1">
      <alignment wrapText="1"/>
    </xf>
    <xf numFmtId="165" fontId="9" fillId="2" borderId="1" xfId="0" applyNumberFormat="1" applyFont="1" applyFill="1" applyBorder="1"/>
    <xf numFmtId="0" fontId="1" fillId="2" borderId="0" xfId="0" applyFont="1" applyFill="1"/>
    <xf numFmtId="165" fontId="6" fillId="0" borderId="1" xfId="0" applyNumberFormat="1" applyFont="1" applyFill="1" applyBorder="1" applyAlignment="1">
      <alignment horizontal="left" vertical="center"/>
    </xf>
    <xf numFmtId="165" fontId="9" fillId="0" borderId="1" xfId="0" applyNumberFormat="1" applyFont="1" applyFill="1" applyBorder="1"/>
    <xf numFmtId="165" fontId="8" fillId="0" borderId="1" xfId="0" applyNumberFormat="1" applyFont="1" applyFill="1" applyBorder="1" applyAlignment="1">
      <alignment horizontal="left" vertical="top" wrapText="1"/>
    </xf>
    <xf numFmtId="165" fontId="8" fillId="0" borderId="1" xfId="0" applyNumberFormat="1" applyFont="1" applyFill="1" applyBorder="1" applyAlignment="1">
      <alignment horizontal="left" vertical="center"/>
    </xf>
    <xf numFmtId="165" fontId="8" fillId="0" borderId="1" xfId="0" applyNumberFormat="1" applyFont="1" applyFill="1" applyBorder="1"/>
    <xf numFmtId="43" fontId="6" fillId="0" borderId="0" xfId="1" applyFont="1"/>
    <xf numFmtId="43" fontId="1" fillId="0" borderId="0" xfId="1" applyFont="1"/>
    <xf numFmtId="164" fontId="6" fillId="0" borderId="0" xfId="0" applyNumberFormat="1" applyFont="1"/>
    <xf numFmtId="0" fontId="21" fillId="0" borderId="0" xfId="0" applyFont="1"/>
    <xf numFmtId="4" fontId="15" fillId="0" borderId="0" xfId="0" applyNumberFormat="1" applyFont="1"/>
    <xf numFmtId="4" fontId="1" fillId="0" borderId="0" xfId="0" applyNumberFormat="1" applyFont="1"/>
    <xf numFmtId="165" fontId="8" fillId="0" borderId="6" xfId="0" applyNumberFormat="1" applyFont="1" applyFill="1" applyBorder="1" applyAlignment="1">
      <alignment vertical="center" wrapText="1"/>
    </xf>
    <xf numFmtId="165" fontId="8" fillId="2" borderId="6" xfId="0" applyNumberFormat="1" applyFont="1" applyFill="1" applyBorder="1" applyAlignment="1">
      <alignment vertical="center" wrapText="1"/>
    </xf>
    <xf numFmtId="165" fontId="17" fillId="2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wrapText="1"/>
    </xf>
    <xf numFmtId="4" fontId="8" fillId="0" borderId="1" xfId="0" applyNumberFormat="1" applyFont="1" applyBorder="1"/>
    <xf numFmtId="4" fontId="8" fillId="2" borderId="1" xfId="0" applyNumberFormat="1" applyFont="1" applyFill="1" applyBorder="1"/>
    <xf numFmtId="4" fontId="7" fillId="2" borderId="1" xfId="0" applyNumberFormat="1" applyFont="1" applyFill="1" applyBorder="1"/>
    <xf numFmtId="4" fontId="9" fillId="2" borderId="1" xfId="0" applyNumberFormat="1" applyFont="1" applyFill="1" applyBorder="1" applyAlignment="1">
      <alignment wrapText="1"/>
    </xf>
    <xf numFmtId="4" fontId="9" fillId="0" borderId="1" xfId="0" applyNumberFormat="1" applyFont="1" applyFill="1" applyBorder="1" applyAlignment="1">
      <alignment wrapText="1"/>
    </xf>
    <xf numFmtId="4" fontId="7" fillId="0" borderId="1" xfId="0" applyNumberFormat="1" applyFont="1" applyBorder="1"/>
    <xf numFmtId="166" fontId="4" fillId="0" borderId="4" xfId="0" applyNumberFormat="1" applyFont="1" applyBorder="1" applyAlignment="1">
      <alignment horizontal="right" vertical="center"/>
    </xf>
    <xf numFmtId="4" fontId="4" fillId="0" borderId="4" xfId="0" applyNumberFormat="1" applyFont="1" applyBorder="1" applyAlignment="1">
      <alignment horizontal="right" vertical="center"/>
    </xf>
    <xf numFmtId="165" fontId="6" fillId="0" borderId="0" xfId="0" applyNumberFormat="1" applyFont="1"/>
    <xf numFmtId="166" fontId="1" fillId="0" borderId="0" xfId="0" applyNumberFormat="1" applyFont="1"/>
    <xf numFmtId="165" fontId="9" fillId="3" borderId="1" xfId="0" applyNumberFormat="1" applyFont="1" applyFill="1" applyBorder="1" applyAlignment="1">
      <alignment horizontal="left" vertical="center" wrapText="1"/>
    </xf>
    <xf numFmtId="165" fontId="8" fillId="3" borderId="1" xfId="0" applyNumberFormat="1" applyFont="1" applyFill="1" applyBorder="1" applyAlignment="1">
      <alignment horizontal="left" vertical="center" wrapText="1"/>
    </xf>
    <xf numFmtId="165" fontId="10" fillId="3" borderId="1" xfId="0" applyNumberFormat="1" applyFont="1" applyFill="1" applyBorder="1" applyAlignment="1">
      <alignment horizontal="left" vertical="center" wrapText="1"/>
    </xf>
    <xf numFmtId="43" fontId="1" fillId="0" borderId="0" xfId="1" applyFont="1" applyAlignment="1">
      <alignment horizontal="right"/>
    </xf>
    <xf numFmtId="165" fontId="12" fillId="2" borderId="1" xfId="0" applyNumberFormat="1" applyFont="1" applyFill="1" applyBorder="1"/>
    <xf numFmtId="165" fontId="2" fillId="2" borderId="1" xfId="0" applyNumberFormat="1" applyFont="1" applyFill="1" applyBorder="1"/>
    <xf numFmtId="165" fontId="8" fillId="2" borderId="1" xfId="0" applyNumberFormat="1" applyFont="1" applyFill="1" applyBorder="1" applyAlignment="1">
      <alignment horizontal="left" vertical="center"/>
    </xf>
    <xf numFmtId="165" fontId="10" fillId="0" borderId="1" xfId="0" applyNumberFormat="1" applyFont="1" applyBorder="1" applyAlignment="1">
      <alignment horizontal="left" vertical="center" wrapText="1"/>
    </xf>
    <xf numFmtId="165" fontId="10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5" fontId="8" fillId="2" borderId="6" xfId="0" applyNumberFormat="1" applyFont="1" applyFill="1" applyBorder="1" applyAlignment="1">
      <alignment horizontal="left" vertical="center" wrapText="1"/>
    </xf>
    <xf numFmtId="165" fontId="8" fillId="2" borderId="7" xfId="0" applyNumberFormat="1" applyFont="1" applyFill="1" applyBorder="1" applyAlignment="1">
      <alignment horizontal="left" vertical="center" wrapText="1"/>
    </xf>
    <xf numFmtId="165" fontId="8" fillId="2" borderId="8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top" wrapText="1"/>
    </xf>
    <xf numFmtId="165" fontId="7" fillId="2" borderId="1" xfId="0" applyNumberFormat="1" applyFont="1" applyFill="1" applyBorder="1" applyAlignment="1">
      <alignment vertical="top"/>
    </xf>
    <xf numFmtId="0" fontId="15" fillId="2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vertical="top" wrapText="1"/>
    </xf>
    <xf numFmtId="0" fontId="15" fillId="0" borderId="1" xfId="0" applyFont="1" applyBorder="1" applyAlignment="1">
      <alignment vertical="top" wrapText="1"/>
    </xf>
    <xf numFmtId="165" fontId="16" fillId="2" borderId="1" xfId="0" applyNumberFormat="1" applyFont="1" applyFill="1" applyBorder="1" applyAlignment="1">
      <alignment vertical="top"/>
    </xf>
    <xf numFmtId="165" fontId="13" fillId="2" borderId="1" xfId="0" applyNumberFormat="1" applyFont="1" applyFill="1" applyBorder="1" applyAlignment="1">
      <alignment horizontal="left" vertical="top" wrapText="1"/>
    </xf>
    <xf numFmtId="165" fontId="9" fillId="2" borderId="1" xfId="0" applyNumberFormat="1" applyFont="1" applyFill="1" applyBorder="1" applyAlignment="1">
      <alignment vertical="top"/>
    </xf>
    <xf numFmtId="165" fontId="8" fillId="2" borderId="6" xfId="0" applyNumberFormat="1" applyFont="1" applyFill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165" fontId="8" fillId="2" borderId="1" xfId="0" applyNumberFormat="1" applyFont="1" applyFill="1" applyBorder="1" applyAlignment="1">
      <alignment horizontal="left" vertical="top" wrapText="1"/>
    </xf>
    <xf numFmtId="165" fontId="6" fillId="2" borderId="1" xfId="0" applyNumberFormat="1" applyFont="1" applyFill="1" applyBorder="1" applyAlignment="1">
      <alignment horizontal="left" vertical="top"/>
    </xf>
    <xf numFmtId="165" fontId="8" fillId="2" borderId="1" xfId="0" applyNumberFormat="1" applyFont="1" applyFill="1" applyBorder="1" applyAlignment="1">
      <alignment horizontal="left" vertical="top"/>
    </xf>
    <xf numFmtId="165" fontId="8" fillId="2" borderId="1" xfId="0" applyNumberFormat="1" applyFont="1" applyFill="1" applyBorder="1" applyAlignment="1">
      <alignment vertical="top"/>
    </xf>
    <xf numFmtId="165" fontId="9" fillId="0" borderId="1" xfId="0" applyNumberFormat="1" applyFont="1" applyBorder="1" applyAlignment="1">
      <alignment vertical="top" wrapText="1"/>
    </xf>
    <xf numFmtId="165" fontId="8" fillId="2" borderId="6" xfId="0" applyNumberFormat="1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35"/>
  <sheetViews>
    <sheetView tabSelected="1" view="pageBreakPreview" zoomScale="90" zoomScaleNormal="100" zoomScaleSheetLayoutView="8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0" sqref="C10"/>
    </sheetView>
  </sheetViews>
  <sheetFormatPr defaultRowHeight="15" x14ac:dyDescent="0.25"/>
  <cols>
    <col min="1" max="1" width="45.85546875" style="1" customWidth="1"/>
    <col min="2" max="2" width="22.42578125" style="9" customWidth="1"/>
    <col min="3" max="3" width="22.28515625" style="1" customWidth="1"/>
    <col min="4" max="4" width="20.42578125" style="1" customWidth="1"/>
    <col min="5" max="5" width="19.5703125" style="1" customWidth="1"/>
    <col min="6" max="6" width="11.85546875" style="1" customWidth="1"/>
    <col min="7" max="7" width="108.5703125" style="1" customWidth="1"/>
    <col min="8" max="8" width="18.5703125" style="1" customWidth="1"/>
    <col min="9" max="9" width="14" style="1" customWidth="1"/>
    <col min="10" max="10" width="109" style="1" customWidth="1"/>
    <col min="11" max="11" width="9.140625" style="1"/>
    <col min="12" max="12" width="11.5703125" style="1" bestFit="1" customWidth="1"/>
    <col min="13" max="16384" width="9.140625" style="1"/>
  </cols>
  <sheetData>
    <row r="2" spans="1:10" ht="51" customHeight="1" x14ac:dyDescent="0.25">
      <c r="A2" s="103"/>
      <c r="B2" s="76" t="s">
        <v>37</v>
      </c>
      <c r="C2" s="76"/>
      <c r="D2" s="76"/>
      <c r="E2" s="76"/>
      <c r="F2" s="76"/>
      <c r="G2" s="76"/>
      <c r="H2" s="76"/>
      <c r="I2" s="76"/>
      <c r="J2" s="103"/>
    </row>
    <row r="3" spans="1:10" ht="15.75" customHeight="1" x14ac:dyDescent="0.25">
      <c r="B3" s="50"/>
      <c r="C3" s="65"/>
      <c r="D3" s="65"/>
      <c r="E3" s="66"/>
      <c r="F3" s="66"/>
    </row>
    <row r="4" spans="1:10" ht="15.75" x14ac:dyDescent="0.25">
      <c r="A4" s="51"/>
      <c r="B4" s="49">
        <v>62053101.600000001</v>
      </c>
      <c r="C4" s="63"/>
      <c r="D4" s="64"/>
      <c r="E4" s="12"/>
      <c r="F4" s="12"/>
      <c r="G4" s="70"/>
      <c r="H4" s="70"/>
      <c r="I4" s="70"/>
      <c r="J4" s="2" t="s">
        <v>4</v>
      </c>
    </row>
    <row r="5" spans="1:10" ht="170.25" customHeight="1" x14ac:dyDescent="0.25">
      <c r="A5" s="22" t="s">
        <v>7</v>
      </c>
      <c r="B5" s="23" t="s">
        <v>53</v>
      </c>
      <c r="C5" s="23" t="s">
        <v>69</v>
      </c>
      <c r="D5" s="55" t="s">
        <v>38</v>
      </c>
      <c r="E5" s="79" t="s">
        <v>28</v>
      </c>
      <c r="F5" s="80"/>
      <c r="G5" s="24" t="s">
        <v>41</v>
      </c>
      <c r="H5" s="77" t="s">
        <v>15</v>
      </c>
      <c r="I5" s="78"/>
      <c r="J5" s="23" t="s">
        <v>54</v>
      </c>
    </row>
    <row r="6" spans="1:10" x14ac:dyDescent="0.25">
      <c r="A6" s="8"/>
      <c r="B6" s="4"/>
      <c r="C6" s="6"/>
      <c r="D6" s="6"/>
      <c r="E6" s="4" t="s">
        <v>13</v>
      </c>
      <c r="F6" s="4" t="s">
        <v>14</v>
      </c>
      <c r="G6" s="6"/>
      <c r="H6" s="13" t="s">
        <v>13</v>
      </c>
      <c r="I6" s="13" t="s">
        <v>14</v>
      </c>
      <c r="J6" s="6"/>
    </row>
    <row r="7" spans="1:10" s="33" customFormat="1" ht="20.25" x14ac:dyDescent="0.3">
      <c r="A7" s="29" t="s">
        <v>5</v>
      </c>
      <c r="B7" s="30">
        <f>B9+B22</f>
        <v>399599130.09999996</v>
      </c>
      <c r="C7" s="30">
        <f>C9+C22</f>
        <v>578172792.0999999</v>
      </c>
      <c r="D7" s="54">
        <f>D9+D22</f>
        <v>594251923.10000002</v>
      </c>
      <c r="E7" s="30">
        <f>D7-B7</f>
        <v>194652793.00000006</v>
      </c>
      <c r="F7" s="30">
        <f>D7/B7*100</f>
        <v>148.71201620265992</v>
      </c>
      <c r="G7" s="31"/>
      <c r="H7" s="32">
        <f>D7-C7</f>
        <v>16079131.000000119</v>
      </c>
      <c r="I7" s="32">
        <f>D7/C7%</f>
        <v>102.78102519172488</v>
      </c>
      <c r="J7" s="31"/>
    </row>
    <row r="8" spans="1:10" s="40" customFormat="1" ht="20.25" x14ac:dyDescent="0.3">
      <c r="A8" s="20"/>
      <c r="B8" s="5"/>
      <c r="C8" s="16"/>
      <c r="D8" s="16"/>
      <c r="E8" s="54"/>
      <c r="F8" s="16"/>
      <c r="G8" s="71"/>
      <c r="H8" s="72"/>
      <c r="I8" s="72"/>
      <c r="J8" s="71"/>
    </row>
    <row r="9" spans="1:10" ht="20.25" x14ac:dyDescent="0.3">
      <c r="A9" s="10" t="s">
        <v>3</v>
      </c>
      <c r="B9" s="14">
        <f>SUM(B10:B21)</f>
        <v>332079393.59999996</v>
      </c>
      <c r="C9" s="14">
        <f>SUM(C10:C21)</f>
        <v>490507595.09999996</v>
      </c>
      <c r="D9" s="14">
        <f>SUM(D10:D21)</f>
        <v>499118887.89999998</v>
      </c>
      <c r="E9" s="30">
        <f t="shared" ref="E9:E30" si="0">D9-B9</f>
        <v>167039494.30000001</v>
      </c>
      <c r="F9" s="14">
        <f t="shared" ref="F9:F22" si="1">D9/B9*100</f>
        <v>150.30107182778235</v>
      </c>
      <c r="G9" s="7"/>
      <c r="H9" s="18">
        <f t="shared" ref="H9:H18" si="2">D9-C9</f>
        <v>8611292.8000000119</v>
      </c>
      <c r="I9" s="18">
        <f t="shared" ref="I9:I18" si="3">D9/C9%</f>
        <v>101.75558806551088</v>
      </c>
      <c r="J9" s="7"/>
    </row>
    <row r="10" spans="1:10" ht="56.25" x14ac:dyDescent="0.3">
      <c r="A10" s="21" t="s">
        <v>10</v>
      </c>
      <c r="B10" s="15">
        <v>112821000</v>
      </c>
      <c r="C10" s="15">
        <v>165271072.5</v>
      </c>
      <c r="D10" s="34">
        <v>169990889.80000001</v>
      </c>
      <c r="E10" s="87">
        <f t="shared" si="0"/>
        <v>57169889.800000012</v>
      </c>
      <c r="F10" s="87">
        <f>D10/B10*100</f>
        <v>150.67309259800925</v>
      </c>
      <c r="G10" s="26" t="s">
        <v>34</v>
      </c>
      <c r="H10" s="92">
        <f>D10-C10</f>
        <v>4719817.3000000119</v>
      </c>
      <c r="I10" s="92">
        <f>D10/C10%</f>
        <v>102.85580363738488</v>
      </c>
      <c r="J10" s="28"/>
    </row>
    <row r="11" spans="1:10" ht="55.5" customHeight="1" x14ac:dyDescent="0.3">
      <c r="A11" s="21" t="s">
        <v>0</v>
      </c>
      <c r="B11" s="15">
        <v>96447420.200000003</v>
      </c>
      <c r="C11" s="15">
        <v>131700000</v>
      </c>
      <c r="D11" s="34">
        <v>133880574.8</v>
      </c>
      <c r="E11" s="87">
        <f t="shared" si="0"/>
        <v>37433154.599999994</v>
      </c>
      <c r="F11" s="87">
        <f t="shared" si="1"/>
        <v>138.81198120424168</v>
      </c>
      <c r="G11" s="26" t="s">
        <v>55</v>
      </c>
      <c r="H11" s="92">
        <f t="shared" si="2"/>
        <v>2180574.799999997</v>
      </c>
      <c r="I11" s="92">
        <f t="shared" si="3"/>
        <v>101.65571359149583</v>
      </c>
      <c r="J11" s="26"/>
    </row>
    <row r="12" spans="1:10" ht="67.5" customHeight="1" x14ac:dyDescent="0.25">
      <c r="A12" s="21" t="s">
        <v>9</v>
      </c>
      <c r="B12" s="87">
        <v>41439668.5</v>
      </c>
      <c r="C12" s="87">
        <v>42421908.399999999</v>
      </c>
      <c r="D12" s="87">
        <v>42995330.200000003</v>
      </c>
      <c r="E12" s="87">
        <f t="shared" si="0"/>
        <v>1555661.700000003</v>
      </c>
      <c r="F12" s="87">
        <f t="shared" si="1"/>
        <v>103.75403992433002</v>
      </c>
      <c r="G12" s="28"/>
      <c r="H12" s="92">
        <f t="shared" si="2"/>
        <v>573421.80000000447</v>
      </c>
      <c r="I12" s="92">
        <f t="shared" si="3"/>
        <v>101.35171146614424</v>
      </c>
      <c r="J12" s="28"/>
    </row>
    <row r="13" spans="1:10" s="40" customFormat="1" ht="56.25" x14ac:dyDescent="0.3">
      <c r="A13" s="56" t="s">
        <v>42</v>
      </c>
      <c r="B13" s="87">
        <v>15939098</v>
      </c>
      <c r="C13" s="87">
        <v>21118637.899999999</v>
      </c>
      <c r="D13" s="87">
        <v>21333720.300000001</v>
      </c>
      <c r="E13" s="87">
        <f>D13-B13</f>
        <v>5394622.3000000007</v>
      </c>
      <c r="F13" s="87">
        <f t="shared" si="1"/>
        <v>133.84521696271648</v>
      </c>
      <c r="G13" s="94" t="s">
        <v>67</v>
      </c>
      <c r="H13" s="92">
        <f t="shared" si="2"/>
        <v>215082.40000000224</v>
      </c>
      <c r="I13" s="92">
        <f t="shared" si="3"/>
        <v>101.01844825891921</v>
      </c>
      <c r="J13" s="26"/>
    </row>
    <row r="14" spans="1:10" s="40" customFormat="1" ht="75" x14ac:dyDescent="0.3">
      <c r="A14" s="56" t="s">
        <v>43</v>
      </c>
      <c r="B14" s="87">
        <v>1300000</v>
      </c>
      <c r="C14" s="87">
        <v>2034663.8</v>
      </c>
      <c r="D14" s="87">
        <v>2082399.9</v>
      </c>
      <c r="E14" s="87">
        <f>D14-B14</f>
        <v>782399.89999999991</v>
      </c>
      <c r="F14" s="87">
        <f t="shared" ref="F14" si="4">D14/B14*100</f>
        <v>160.18460769230768</v>
      </c>
      <c r="G14" s="94" t="s">
        <v>66</v>
      </c>
      <c r="H14" s="92">
        <f t="shared" ref="H14:H15" si="5">D14-C14</f>
        <v>47736.09999999986</v>
      </c>
      <c r="I14" s="92">
        <f t="shared" ref="I14:I15" si="6">D14/C14%</f>
        <v>102.34614190314882</v>
      </c>
      <c r="J14" s="28"/>
    </row>
    <row r="15" spans="1:10" s="40" customFormat="1" ht="63.75" x14ac:dyDescent="0.3">
      <c r="A15" s="56" t="s">
        <v>44</v>
      </c>
      <c r="B15" s="87">
        <v>46100</v>
      </c>
      <c r="C15" s="87">
        <v>150970.6</v>
      </c>
      <c r="D15" s="87">
        <v>155009.79999999999</v>
      </c>
      <c r="E15" s="87">
        <f>D15-B15</f>
        <v>108909.79999999999</v>
      </c>
      <c r="F15" s="87">
        <f t="shared" ref="F15" si="7">D15/B15*100</f>
        <v>336.2468546637744</v>
      </c>
      <c r="G15" s="94" t="s">
        <v>65</v>
      </c>
      <c r="H15" s="92">
        <f t="shared" si="5"/>
        <v>4039.1999999999825</v>
      </c>
      <c r="I15" s="92">
        <f t="shared" si="6"/>
        <v>102.67548781020939</v>
      </c>
      <c r="J15" s="28"/>
    </row>
    <row r="16" spans="1:10" ht="18.75" x14ac:dyDescent="0.3">
      <c r="A16" s="21" t="s">
        <v>1</v>
      </c>
      <c r="B16" s="87">
        <v>39141573.899999999</v>
      </c>
      <c r="C16" s="87">
        <v>41045402.399999999</v>
      </c>
      <c r="D16" s="87">
        <v>41043286.799999997</v>
      </c>
      <c r="E16" s="87">
        <f t="shared" si="0"/>
        <v>1901712.8999999985</v>
      </c>
      <c r="F16" s="87">
        <f t="shared" si="1"/>
        <v>104.85854990108101</v>
      </c>
      <c r="G16" s="94"/>
      <c r="H16" s="92">
        <f t="shared" si="2"/>
        <v>-2115.6000000014901</v>
      </c>
      <c r="I16" s="92">
        <f t="shared" si="3"/>
        <v>99.994845707737539</v>
      </c>
      <c r="J16" s="28"/>
    </row>
    <row r="17" spans="1:12" ht="37.5" x14ac:dyDescent="0.3">
      <c r="A17" s="21" t="s">
        <v>8</v>
      </c>
      <c r="B17" s="87">
        <v>6915130</v>
      </c>
      <c r="C17" s="87">
        <v>7067139.4000000004</v>
      </c>
      <c r="D17" s="87">
        <v>7583440.4000000004</v>
      </c>
      <c r="E17" s="87">
        <f t="shared" si="0"/>
        <v>668310.40000000037</v>
      </c>
      <c r="F17" s="87">
        <f t="shared" si="1"/>
        <v>109.66446617778698</v>
      </c>
      <c r="G17" s="94" t="s">
        <v>56</v>
      </c>
      <c r="H17" s="92">
        <f t="shared" si="2"/>
        <v>516301</v>
      </c>
      <c r="I17" s="92">
        <f t="shared" si="3"/>
        <v>107.3056575054965</v>
      </c>
      <c r="J17" s="26" t="s">
        <v>56</v>
      </c>
    </row>
    <row r="18" spans="1:12" ht="43.5" customHeight="1" x14ac:dyDescent="0.3">
      <c r="A18" s="21" t="s">
        <v>2</v>
      </c>
      <c r="B18" s="87">
        <v>5964</v>
      </c>
      <c r="C18" s="87">
        <v>6426</v>
      </c>
      <c r="D18" s="87">
        <v>6415.5</v>
      </c>
      <c r="E18" s="87">
        <f t="shared" si="0"/>
        <v>451.5</v>
      </c>
      <c r="F18" s="87">
        <f t="shared" si="1"/>
        <v>107.57042253521128</v>
      </c>
      <c r="G18" s="94" t="s">
        <v>64</v>
      </c>
      <c r="H18" s="92">
        <f t="shared" si="2"/>
        <v>-10.5</v>
      </c>
      <c r="I18" s="92">
        <f t="shared" si="3"/>
        <v>99.83660130718954</v>
      </c>
      <c r="J18" s="28"/>
    </row>
    <row r="19" spans="1:12" s="40" customFormat="1" ht="39" customHeight="1" x14ac:dyDescent="0.3">
      <c r="A19" s="56" t="s">
        <v>57</v>
      </c>
      <c r="B19" s="87">
        <v>8966</v>
      </c>
      <c r="C19" s="87">
        <v>15500.1</v>
      </c>
      <c r="D19" s="87">
        <v>17675.8</v>
      </c>
      <c r="E19" s="87">
        <f t="shared" si="0"/>
        <v>8709.7999999999993</v>
      </c>
      <c r="F19" s="87">
        <f t="shared" si="1"/>
        <v>197.1425384786973</v>
      </c>
      <c r="G19" s="94" t="s">
        <v>63</v>
      </c>
      <c r="H19" s="92">
        <f t="shared" ref="H19" si="8">D19-C19</f>
        <v>2175.6999999999989</v>
      </c>
      <c r="I19" s="92">
        <f t="shared" ref="I19" si="9">D19/C19%</f>
        <v>114.03668363429912</v>
      </c>
      <c r="J19" s="26" t="s">
        <v>68</v>
      </c>
    </row>
    <row r="20" spans="1:12" ht="18.75" x14ac:dyDescent="0.3">
      <c r="A20" s="21" t="s">
        <v>11</v>
      </c>
      <c r="B20" s="87">
        <v>729447</v>
      </c>
      <c r="C20" s="87">
        <v>702410.2</v>
      </c>
      <c r="D20" s="87">
        <v>713831.5</v>
      </c>
      <c r="E20" s="87">
        <f t="shared" si="0"/>
        <v>-15615.5</v>
      </c>
      <c r="F20" s="87">
        <f t="shared" si="1"/>
        <v>97.859268733711986</v>
      </c>
      <c r="G20" s="94"/>
      <c r="H20" s="92">
        <f>D20-C20</f>
        <v>11421.300000000047</v>
      </c>
      <c r="I20" s="92">
        <f t="shared" ref="I20:I30" si="10">D20/C20%</f>
        <v>101.62601568143515</v>
      </c>
      <c r="J20" s="26"/>
    </row>
    <row r="21" spans="1:12" ht="103.5" customHeight="1" x14ac:dyDescent="0.3">
      <c r="A21" s="21" t="s">
        <v>12</v>
      </c>
      <c r="B21" s="87">
        <v>17285026</v>
      </c>
      <c r="C21" s="87">
        <v>78973463.799999997</v>
      </c>
      <c r="D21" s="87">
        <v>79316313.099999994</v>
      </c>
      <c r="E21" s="87">
        <f>D21-B21</f>
        <v>62031287.099999994</v>
      </c>
      <c r="F21" s="87">
        <f t="shared" si="1"/>
        <v>458.87297537186231</v>
      </c>
      <c r="G21" s="94" t="s">
        <v>45</v>
      </c>
      <c r="H21" s="92">
        <f>D21-C21</f>
        <v>342849.29999999702</v>
      </c>
      <c r="I21" s="92">
        <f>D21/C21%</f>
        <v>100.43413228127902</v>
      </c>
      <c r="J21" s="26"/>
      <c r="L21" s="3"/>
    </row>
    <row r="22" spans="1:12" s="35" customFormat="1" ht="20.25" x14ac:dyDescent="0.3">
      <c r="A22" s="84" t="s">
        <v>6</v>
      </c>
      <c r="B22" s="85">
        <f>SUM(B23:B31)</f>
        <v>67519736.5</v>
      </c>
      <c r="C22" s="85">
        <f>SUM(C23:C31)</f>
        <v>87665196.999999985</v>
      </c>
      <c r="D22" s="85">
        <f>SUM(D23:D31)</f>
        <v>95133035.200000003</v>
      </c>
      <c r="E22" s="54">
        <f t="shared" si="0"/>
        <v>27613298.700000003</v>
      </c>
      <c r="F22" s="16">
        <f t="shared" si="1"/>
        <v>140.89663279417567</v>
      </c>
      <c r="G22" s="27"/>
      <c r="H22" s="90">
        <f>D22-C22</f>
        <v>7467838.2000000179</v>
      </c>
      <c r="I22" s="90">
        <f t="shared" ref="I22:I31" si="11">D22/C22%</f>
        <v>108.51858942380522</v>
      </c>
      <c r="J22" s="91"/>
      <c r="L22" s="36"/>
    </row>
    <row r="23" spans="1:12" s="40" customFormat="1" ht="93.75" x14ac:dyDescent="0.3">
      <c r="A23" s="86" t="s">
        <v>16</v>
      </c>
      <c r="B23" s="87">
        <v>0</v>
      </c>
      <c r="C23" s="87">
        <v>272096</v>
      </c>
      <c r="D23" s="87">
        <v>272096</v>
      </c>
      <c r="E23" s="87">
        <f t="shared" si="0"/>
        <v>272096</v>
      </c>
      <c r="F23" s="39"/>
      <c r="G23" s="95" t="s">
        <v>60</v>
      </c>
      <c r="H23" s="92">
        <f>D23-C23</f>
        <v>0</v>
      </c>
      <c r="I23" s="92">
        <f t="shared" si="11"/>
        <v>100</v>
      </c>
      <c r="J23" s="95"/>
    </row>
    <row r="24" spans="1:12" s="40" customFormat="1" ht="120" customHeight="1" x14ac:dyDescent="0.25">
      <c r="A24" s="86" t="s">
        <v>17</v>
      </c>
      <c r="B24" s="87">
        <v>57735882.100000001</v>
      </c>
      <c r="C24" s="87">
        <v>65780399.200000003</v>
      </c>
      <c r="D24" s="87">
        <v>76257437.200000003</v>
      </c>
      <c r="E24" s="87">
        <f t="shared" si="0"/>
        <v>18521555.100000001</v>
      </c>
      <c r="F24" s="87">
        <f>D24/B24*100</f>
        <v>132.07979929694363</v>
      </c>
      <c r="G24" s="100" t="s">
        <v>61</v>
      </c>
      <c r="H24" s="92">
        <f t="shared" ref="H24:H31" si="12">D24-C24</f>
        <v>10477038</v>
      </c>
      <c r="I24" s="92">
        <f t="shared" si="11"/>
        <v>115.92729464615348</v>
      </c>
      <c r="J24" s="93" t="s">
        <v>62</v>
      </c>
    </row>
    <row r="25" spans="1:12" s="40" customFormat="1" ht="31.5" x14ac:dyDescent="0.25">
      <c r="A25" s="86" t="s">
        <v>18</v>
      </c>
      <c r="B25" s="87">
        <v>6841115.5</v>
      </c>
      <c r="C25" s="87">
        <v>6388454.9000000004</v>
      </c>
      <c r="D25" s="87">
        <v>6329640.5999999996</v>
      </c>
      <c r="E25" s="87">
        <f t="shared" si="0"/>
        <v>-511474.90000000037</v>
      </c>
      <c r="F25" s="87">
        <f>D25/B25*100</f>
        <v>92.523516084474807</v>
      </c>
      <c r="G25" s="101"/>
      <c r="H25" s="92">
        <f t="shared" si="12"/>
        <v>-58814.300000000745</v>
      </c>
      <c r="I25" s="92">
        <f t="shared" si="11"/>
        <v>99.079365810346388</v>
      </c>
      <c r="J25" s="93"/>
    </row>
    <row r="26" spans="1:12" s="40" customFormat="1" ht="24" customHeight="1" x14ac:dyDescent="0.25">
      <c r="A26" s="86" t="s">
        <v>19</v>
      </c>
      <c r="B26" s="87">
        <v>2695508.3</v>
      </c>
      <c r="C26" s="87">
        <v>4604744.3</v>
      </c>
      <c r="D26" s="87">
        <v>4598319.7</v>
      </c>
      <c r="E26" s="87">
        <f t="shared" si="0"/>
        <v>1902811.4000000004</v>
      </c>
      <c r="F26" s="87">
        <f>D26/B26*100</f>
        <v>170.5919325123206</v>
      </c>
      <c r="G26" s="102"/>
      <c r="H26" s="92">
        <f t="shared" si="12"/>
        <v>-6424.5999999996275</v>
      </c>
      <c r="I26" s="92">
        <f t="shared" si="11"/>
        <v>99.86047868065117</v>
      </c>
      <c r="J26" s="96"/>
    </row>
    <row r="27" spans="1:12" s="40" customFormat="1" ht="47.25" x14ac:dyDescent="0.25">
      <c r="A27" s="86" t="s">
        <v>20</v>
      </c>
      <c r="B27" s="87">
        <v>247230.6</v>
      </c>
      <c r="C27" s="87">
        <v>2914898.5</v>
      </c>
      <c r="D27" s="87">
        <v>2838112.1</v>
      </c>
      <c r="E27" s="87">
        <f t="shared" si="0"/>
        <v>2590881.5</v>
      </c>
      <c r="F27" s="87">
        <f>D27/B27*100</f>
        <v>1147.9614982934959</v>
      </c>
      <c r="G27" s="95" t="s">
        <v>24</v>
      </c>
      <c r="H27" s="92">
        <f t="shared" si="12"/>
        <v>-76786.399999999907</v>
      </c>
      <c r="I27" s="92">
        <f t="shared" si="11"/>
        <v>97.365726456684513</v>
      </c>
      <c r="J27" s="95"/>
    </row>
    <row r="28" spans="1:12" s="40" customFormat="1" ht="31.5" x14ac:dyDescent="0.25">
      <c r="A28" s="86" t="s">
        <v>58</v>
      </c>
      <c r="B28" s="87"/>
      <c r="C28" s="87">
        <v>17291.3</v>
      </c>
      <c r="D28" s="87">
        <v>17291.3</v>
      </c>
      <c r="E28" s="87">
        <f t="shared" si="0"/>
        <v>17291.3</v>
      </c>
      <c r="F28" s="87"/>
      <c r="G28" s="95" t="s">
        <v>24</v>
      </c>
      <c r="H28" s="92">
        <f t="shared" si="12"/>
        <v>0</v>
      </c>
      <c r="I28" s="92">
        <f t="shared" si="11"/>
        <v>100</v>
      </c>
      <c r="J28" s="95"/>
    </row>
    <row r="29" spans="1:12" s="40" customFormat="1" ht="27.75" customHeight="1" x14ac:dyDescent="0.25">
      <c r="A29" s="86" t="s">
        <v>21</v>
      </c>
      <c r="B29" s="87"/>
      <c r="C29" s="99">
        <v>4793244.0999999996</v>
      </c>
      <c r="D29" s="87">
        <v>1620699.7</v>
      </c>
      <c r="E29" s="87">
        <f t="shared" si="0"/>
        <v>1620699.7</v>
      </c>
      <c r="F29" s="87"/>
      <c r="G29" s="95" t="s">
        <v>24</v>
      </c>
      <c r="H29" s="92">
        <f t="shared" si="12"/>
        <v>-3172544.3999999994</v>
      </c>
      <c r="I29" s="92">
        <f t="shared" si="11"/>
        <v>33.812167003971275</v>
      </c>
      <c r="J29" s="95" t="s">
        <v>24</v>
      </c>
    </row>
    <row r="30" spans="1:12" s="40" customFormat="1" ht="78.75" x14ac:dyDescent="0.25">
      <c r="A30" s="89" t="s">
        <v>59</v>
      </c>
      <c r="B30" s="87"/>
      <c r="C30" s="88">
        <v>3106046.6</v>
      </c>
      <c r="D30" s="88">
        <v>3417621.4</v>
      </c>
      <c r="E30" s="88">
        <f t="shared" si="0"/>
        <v>3417621.4</v>
      </c>
      <c r="F30" s="88"/>
      <c r="G30" s="97" t="s">
        <v>24</v>
      </c>
      <c r="H30" s="92">
        <f t="shared" si="12"/>
        <v>311574.79999999981</v>
      </c>
      <c r="I30" s="92">
        <f t="shared" si="11"/>
        <v>110.03123391645187</v>
      </c>
      <c r="J30" s="95" t="s">
        <v>24</v>
      </c>
    </row>
    <row r="31" spans="1:12" ht="47.25" x14ac:dyDescent="0.25">
      <c r="A31" s="86" t="s">
        <v>22</v>
      </c>
      <c r="B31" s="87"/>
      <c r="C31" s="88">
        <v>-211977.9</v>
      </c>
      <c r="D31" s="88">
        <v>-218182.8</v>
      </c>
      <c r="E31" s="88"/>
      <c r="F31" s="88"/>
      <c r="G31" s="97" t="s">
        <v>24</v>
      </c>
      <c r="H31" s="92">
        <f t="shared" si="12"/>
        <v>-6204.8999999999942</v>
      </c>
      <c r="I31" s="92">
        <f t="shared" si="11"/>
        <v>102.92714476367583</v>
      </c>
      <c r="J31" s="98"/>
    </row>
    <row r="32" spans="1:12" x14ac:dyDescent="0.25">
      <c r="B32" s="46"/>
      <c r="C32" s="47"/>
      <c r="D32" s="47"/>
    </row>
    <row r="35" spans="2:5" x14ac:dyDescent="0.25">
      <c r="B35" s="48"/>
      <c r="C35" s="48"/>
      <c r="D35" s="48"/>
      <c r="E35" s="48"/>
    </row>
  </sheetData>
  <customSheetViews>
    <customSheetView guid="{10D7CFE8-B01F-4CE0-97DE-611310EAB9FA}" scale="90" showPageBreaks="1" fitToPage="1" printArea="1" view="pageBreakPreview">
      <pane xSplit="1" ySplit="5" topLeftCell="B24" activePane="bottomRight" state="frozen"/>
      <selection pane="bottomRight" activeCell="G24" sqref="G24:G26"/>
      <pageMargins left="0.70866141732283472" right="0.70866141732283472" top="0.74803149606299213" bottom="0.74803149606299213" header="0.31496062992125984" footer="0.31496062992125984"/>
      <pageSetup paperSize="8" scale="48" orientation="landscape" errors="dash" r:id="rId1"/>
      <headerFooter>
        <oddFooter>&amp;L&amp;Z&amp;F</oddFooter>
      </headerFooter>
    </customSheetView>
    <customSheetView guid="{3BCD62F8-E201-4602-BBEF-73048781360A}" scale="85" showPageBreaks="1" fitToPage="1" printArea="1" view="pageBreakPreview">
      <pane xSplit="1" ySplit="5" topLeftCell="B18" activePane="bottomRight" state="frozen"/>
      <selection pane="bottomRight" activeCell="G18" sqref="G18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2"/>
      <headerFooter>
        <oddFooter>&amp;L&amp;Z&amp;F</oddFooter>
      </headerFooter>
    </customSheetView>
    <customSheetView guid="{0C1E92C9-5BB5-4E98-9B3D-2490C01B8C3A}" scale="90" showPageBreaks="1" fitToPage="1" printArea="1" view="pageBreakPreview">
      <pane xSplit="1" ySplit="5" topLeftCell="G13" activePane="bottomRight" state="frozen"/>
      <selection pane="bottomRight" activeCell="J18" sqref="J18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3"/>
      <headerFooter>
        <oddFooter>&amp;L&amp;Z&amp;F</oddFooter>
      </headerFooter>
    </customSheetView>
    <customSheetView guid="{1E20E8CB-46A5-4743-B94F-C37656F629A4}" scale="90" showPageBreaks="1" fitToPage="1" printArea="1" view="pageBreakPreview" topLeftCell="A19">
      <selection activeCell="E27" sqref="E27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4"/>
    </customSheetView>
    <customSheetView guid="{BA29E419-3AF8-4760-A9E1-CCED98AF9DFB}" scale="90" showPageBreaks="1" fitToPage="1" printArea="1" view="pageBreakPreview" topLeftCell="A13">
      <selection activeCell="G21" sqref="G21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5"/>
    </customSheetView>
    <customSheetView guid="{B9972195-8AB6-46F9-91DB-02ECBD565928}" scale="90" showPageBreaks="1" fitToPage="1" printArea="1" view="pageBreakPreview">
      <pane xSplit="1" ySplit="5" topLeftCell="F12" activePane="bottomRight" state="frozen"/>
      <selection pane="bottomRight" activeCell="G15" sqref="G15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6"/>
      <headerFooter>
        <oddFooter>&amp;L&amp;Z&amp;F</oddFooter>
      </headerFooter>
    </customSheetView>
    <customSheetView guid="{5EF98EFA-1F72-4C9C-8F35-E75EC6454184}" scale="85" showPageBreaks="1" fitToPage="1" printArea="1" view="pageBreakPreview">
      <pane xSplit="1" ySplit="5" topLeftCell="B6" activePane="bottomRight" state="frozen"/>
      <selection pane="bottomRight" activeCell="G12" sqref="G12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7"/>
      <headerFooter>
        <oddFooter>&amp;L&amp;Z&amp;F</oddFooter>
      </headerFooter>
    </customSheetView>
    <customSheetView guid="{AF190D2D-6534-45EB-9202-20842880F67B}" scale="90" showPageBreaks="1" fitToPage="1" printArea="1" view="pageBreakPreview">
      <pane xSplit="1" ySplit="5" topLeftCell="G13" activePane="bottomRight" state="frozen"/>
      <selection pane="bottomRight" activeCell="G18" sqref="G18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8"/>
      <headerFooter>
        <oddFooter>&amp;L&amp;Z&amp;F</oddFooter>
      </headerFooter>
    </customSheetView>
  </customSheetViews>
  <mergeCells count="4">
    <mergeCell ref="H5:I5"/>
    <mergeCell ref="E5:F5"/>
    <mergeCell ref="G24:G26"/>
    <mergeCell ref="B2:I2"/>
  </mergeCells>
  <pageMargins left="0.70866141732283472" right="0.70866141732283472" top="0.74803149606299213" bottom="0.74803149606299213" header="0.31496062992125984" footer="0.31496062992125984"/>
  <pageSetup paperSize="8" scale="49" orientation="landscape" errors="dash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12D9B-971B-4BB5-AC05-2E6D6630AC66}">
  <sheetPr>
    <pageSetUpPr fitToPage="1"/>
  </sheetPr>
  <dimension ref="A2:L35"/>
  <sheetViews>
    <sheetView view="pageBreakPreview" zoomScale="90" zoomScaleNormal="100" zoomScaleSheetLayoutView="90" workbookViewId="0">
      <pane xSplit="1" ySplit="5" topLeftCell="B9" activePane="bottomRight" state="frozen"/>
      <selection pane="topRight" activeCell="B1" sqref="B1"/>
      <selection pane="bottomLeft" activeCell="A6" sqref="A6"/>
      <selection pane="bottomRight" activeCell="J18" sqref="J18"/>
    </sheetView>
  </sheetViews>
  <sheetFormatPr defaultRowHeight="15" x14ac:dyDescent="0.25"/>
  <cols>
    <col min="1" max="1" width="45.85546875" style="1" customWidth="1"/>
    <col min="2" max="2" width="22.42578125" style="9" customWidth="1"/>
    <col min="3" max="3" width="22.28515625" style="1" customWidth="1"/>
    <col min="4" max="4" width="20.42578125" style="1" customWidth="1"/>
    <col min="5" max="5" width="19.5703125" style="1" customWidth="1"/>
    <col min="6" max="6" width="11.85546875" style="1" customWidth="1"/>
    <col min="7" max="7" width="108.5703125" style="1" customWidth="1"/>
    <col min="8" max="8" width="18.5703125" style="1" customWidth="1"/>
    <col min="9" max="9" width="14" style="1" customWidth="1"/>
    <col min="10" max="10" width="109" style="1" customWidth="1"/>
    <col min="11" max="11" width="9.140625" style="1"/>
    <col min="12" max="12" width="11.5703125" style="1" bestFit="1" customWidth="1"/>
    <col min="13" max="16384" width="9.140625" style="1"/>
  </cols>
  <sheetData>
    <row r="2" spans="1:10" ht="51" customHeight="1" x14ac:dyDescent="0.25">
      <c r="A2" s="76" t="s">
        <v>37</v>
      </c>
      <c r="B2" s="76"/>
      <c r="C2" s="76"/>
      <c r="D2" s="76"/>
      <c r="E2" s="76"/>
      <c r="F2" s="76"/>
      <c r="G2" s="76"/>
      <c r="H2" s="76"/>
      <c r="I2" s="76"/>
      <c r="J2" s="76"/>
    </row>
    <row r="3" spans="1:10" ht="15.75" customHeight="1" x14ac:dyDescent="0.25">
      <c r="B3" s="50"/>
      <c r="C3" s="65"/>
      <c r="D3" s="65"/>
      <c r="E3" s="66"/>
      <c r="F3" s="66"/>
    </row>
    <row r="4" spans="1:10" ht="15.75" x14ac:dyDescent="0.25">
      <c r="A4" s="51"/>
      <c r="B4" s="49">
        <v>62053101.600000001</v>
      </c>
      <c r="C4" s="63"/>
      <c r="D4" s="64"/>
      <c r="E4" s="12"/>
      <c r="F4" s="12"/>
      <c r="G4" s="70"/>
      <c r="H4" s="70"/>
      <c r="I4" s="70"/>
      <c r="J4" s="2" t="s">
        <v>4</v>
      </c>
    </row>
    <row r="5" spans="1:10" ht="170.25" customHeight="1" x14ac:dyDescent="0.25">
      <c r="A5" s="22" t="s">
        <v>7</v>
      </c>
      <c r="B5" s="23" t="s">
        <v>39</v>
      </c>
      <c r="C5" s="23" t="s">
        <v>40</v>
      </c>
      <c r="D5" s="55" t="s">
        <v>38</v>
      </c>
      <c r="E5" s="79" t="s">
        <v>28</v>
      </c>
      <c r="F5" s="80"/>
      <c r="G5" s="24" t="s">
        <v>41</v>
      </c>
      <c r="H5" s="77" t="s">
        <v>15</v>
      </c>
      <c r="I5" s="78"/>
      <c r="J5" s="24" t="s">
        <v>27</v>
      </c>
    </row>
    <row r="6" spans="1:10" x14ac:dyDescent="0.25">
      <c r="A6" s="8"/>
      <c r="B6" s="4"/>
      <c r="C6" s="6"/>
      <c r="D6" s="6"/>
      <c r="E6" s="4" t="s">
        <v>13</v>
      </c>
      <c r="F6" s="4" t="s">
        <v>14</v>
      </c>
      <c r="G6" s="6"/>
      <c r="H6" s="13" t="s">
        <v>13</v>
      </c>
      <c r="I6" s="13" t="s">
        <v>14</v>
      </c>
      <c r="J6" s="6"/>
    </row>
    <row r="7" spans="1:10" s="33" customFormat="1" ht="20.25" x14ac:dyDescent="0.3">
      <c r="A7" s="29" t="s">
        <v>5</v>
      </c>
      <c r="B7" s="30">
        <f>B9+B22</f>
        <v>332079393.59999996</v>
      </c>
      <c r="C7" s="30">
        <f>C9+C22</f>
        <v>490507595.09999996</v>
      </c>
      <c r="D7" s="54">
        <f>D9+D22</f>
        <v>499118887.89999992</v>
      </c>
      <c r="E7" s="30">
        <f>D7-B7</f>
        <v>167039494.29999995</v>
      </c>
      <c r="F7" s="30">
        <f>D7/B7*100</f>
        <v>150.30107182778232</v>
      </c>
      <c r="G7" s="31"/>
      <c r="H7" s="32">
        <f>D7-C7</f>
        <v>8611292.7999999523</v>
      </c>
      <c r="I7" s="32">
        <f>D7/C7%</f>
        <v>101.75558806551086</v>
      </c>
      <c r="J7" s="31"/>
    </row>
    <row r="8" spans="1:10" s="40" customFormat="1" ht="20.25" x14ac:dyDescent="0.3">
      <c r="A8" s="20"/>
      <c r="B8" s="5"/>
      <c r="C8" s="16"/>
      <c r="D8" s="16"/>
      <c r="E8" s="54"/>
      <c r="F8" s="16"/>
      <c r="G8" s="71"/>
      <c r="H8" s="72"/>
      <c r="I8" s="72"/>
      <c r="J8" s="71"/>
    </row>
    <row r="9" spans="1:10" ht="20.25" x14ac:dyDescent="0.3">
      <c r="A9" s="10" t="s">
        <v>3</v>
      </c>
      <c r="B9" s="14">
        <f>SUM(B10:B21)</f>
        <v>332079393.59999996</v>
      </c>
      <c r="C9" s="62">
        <f>SUM(C10:C21)</f>
        <v>490507595.09999996</v>
      </c>
      <c r="D9" s="62">
        <f>SUM(D10:D21)</f>
        <v>499118887.89999992</v>
      </c>
      <c r="E9" s="30">
        <f t="shared" ref="E9:E30" si="0">D9-B9</f>
        <v>167039494.29999995</v>
      </c>
      <c r="F9" s="14">
        <f t="shared" ref="F9:F22" si="1">D9/B9*100</f>
        <v>150.30107182778232</v>
      </c>
      <c r="G9" s="7"/>
      <c r="H9" s="18">
        <f t="shared" ref="H9:H19" si="2">D9-C9</f>
        <v>8611292.7999999523</v>
      </c>
      <c r="I9" s="18">
        <f t="shared" ref="I9:I30" si="3">D9/C9%</f>
        <v>101.75558806551086</v>
      </c>
      <c r="J9" s="7"/>
    </row>
    <row r="10" spans="1:10" ht="56.25" x14ac:dyDescent="0.3">
      <c r="A10" s="21" t="s">
        <v>10</v>
      </c>
      <c r="B10" s="15">
        <v>112821000</v>
      </c>
      <c r="C10" s="57">
        <v>165271072.5</v>
      </c>
      <c r="D10" s="57">
        <v>169990889.80000001</v>
      </c>
      <c r="E10" s="15">
        <f t="shared" si="0"/>
        <v>57169889.800000012</v>
      </c>
      <c r="F10" s="15">
        <f>D10/B10*100</f>
        <v>150.67309259800925</v>
      </c>
      <c r="G10" s="67" t="s">
        <v>34</v>
      </c>
      <c r="H10" s="17">
        <f t="shared" si="2"/>
        <v>4719817.3000000119</v>
      </c>
      <c r="I10" s="17">
        <f t="shared" si="3"/>
        <v>102.85580363738488</v>
      </c>
      <c r="J10" s="74" t="s">
        <v>46</v>
      </c>
    </row>
    <row r="11" spans="1:10" ht="55.5" customHeight="1" x14ac:dyDescent="0.3">
      <c r="A11" s="21" t="s">
        <v>0</v>
      </c>
      <c r="B11" s="15">
        <v>96447420.200000003</v>
      </c>
      <c r="C11" s="57">
        <v>131700000</v>
      </c>
      <c r="D11" s="57">
        <v>133880574.7</v>
      </c>
      <c r="E11" s="15">
        <f t="shared" si="0"/>
        <v>37433154.5</v>
      </c>
      <c r="F11" s="15">
        <f t="shared" si="1"/>
        <v>138.81198110055826</v>
      </c>
      <c r="G11" s="68" t="s">
        <v>30</v>
      </c>
      <c r="H11" s="17">
        <f t="shared" si="2"/>
        <v>2180574.700000003</v>
      </c>
      <c r="I11" s="17">
        <f t="shared" si="3"/>
        <v>101.65571351556568</v>
      </c>
      <c r="J11" s="26"/>
    </row>
    <row r="12" spans="1:10" ht="67.5" customHeight="1" x14ac:dyDescent="0.3">
      <c r="A12" s="21" t="s">
        <v>9</v>
      </c>
      <c r="B12" s="15">
        <v>41439668.5</v>
      </c>
      <c r="C12" s="57">
        <v>42421908.399999999</v>
      </c>
      <c r="D12" s="57">
        <v>42995330.200000003</v>
      </c>
      <c r="E12" s="15">
        <f t="shared" si="0"/>
        <v>1555661.700000003</v>
      </c>
      <c r="F12" s="15">
        <f t="shared" si="1"/>
        <v>103.75403992433002</v>
      </c>
      <c r="G12" s="69" t="s">
        <v>35</v>
      </c>
      <c r="H12" s="17">
        <f t="shared" si="2"/>
        <v>573421.80000000447</v>
      </c>
      <c r="I12" s="17">
        <f t="shared" si="3"/>
        <v>101.35171146614424</v>
      </c>
      <c r="J12" s="75" t="s">
        <v>47</v>
      </c>
    </row>
    <row r="13" spans="1:10" s="40" customFormat="1" ht="56.25" x14ac:dyDescent="0.3">
      <c r="A13" s="56" t="s">
        <v>42</v>
      </c>
      <c r="B13" s="34">
        <v>15939098</v>
      </c>
      <c r="C13" s="58">
        <v>21118637.899999999</v>
      </c>
      <c r="D13" s="58">
        <v>21333720.300000001</v>
      </c>
      <c r="E13" s="34">
        <f>D13-B13</f>
        <v>5394622.3000000007</v>
      </c>
      <c r="F13" s="34">
        <f t="shared" si="1"/>
        <v>133.84521696271648</v>
      </c>
      <c r="G13" s="68" t="s">
        <v>29</v>
      </c>
      <c r="H13" s="39">
        <f t="shared" si="2"/>
        <v>215082.40000000224</v>
      </c>
      <c r="I13" s="39">
        <f t="shared" si="3"/>
        <v>101.01844825891921</v>
      </c>
      <c r="J13" s="26"/>
    </row>
    <row r="14" spans="1:10" s="40" customFormat="1" ht="18.75" x14ac:dyDescent="0.3">
      <c r="A14" s="56" t="s">
        <v>43</v>
      </c>
      <c r="B14" s="34">
        <v>1300000</v>
      </c>
      <c r="C14" s="58">
        <v>2034663.8</v>
      </c>
      <c r="D14" s="58">
        <v>2082399.9</v>
      </c>
      <c r="E14" s="34">
        <f>D14-B14</f>
        <v>782399.89999999991</v>
      </c>
      <c r="F14" s="34">
        <f t="shared" si="1"/>
        <v>160.18460769230768</v>
      </c>
      <c r="G14" s="68"/>
      <c r="H14" s="39">
        <f t="shared" si="2"/>
        <v>47736.09999999986</v>
      </c>
      <c r="I14" s="39">
        <f t="shared" si="3"/>
        <v>102.34614190314882</v>
      </c>
      <c r="J14" s="28" t="s">
        <v>48</v>
      </c>
    </row>
    <row r="15" spans="1:10" s="40" customFormat="1" ht="63.75" x14ac:dyDescent="0.3">
      <c r="A15" s="56" t="s">
        <v>44</v>
      </c>
      <c r="B15" s="34">
        <v>46100</v>
      </c>
      <c r="C15" s="58">
        <v>150970.6</v>
      </c>
      <c r="D15" s="58">
        <v>155009.79999999999</v>
      </c>
      <c r="E15" s="34">
        <f>D15-B15</f>
        <v>108909.79999999999</v>
      </c>
      <c r="F15" s="34">
        <f t="shared" si="1"/>
        <v>336.2468546637744</v>
      </c>
      <c r="G15" s="68"/>
      <c r="H15" s="39">
        <f t="shared" si="2"/>
        <v>4039.1999999999825</v>
      </c>
      <c r="I15" s="39">
        <f t="shared" si="3"/>
        <v>102.67548781020939</v>
      </c>
      <c r="J15" s="28" t="s">
        <v>49</v>
      </c>
    </row>
    <row r="16" spans="1:10" ht="18.75" x14ac:dyDescent="0.3">
      <c r="A16" s="21" t="s">
        <v>1</v>
      </c>
      <c r="B16" s="15">
        <v>39141573.899999999</v>
      </c>
      <c r="C16" s="58">
        <v>41045402.399999999</v>
      </c>
      <c r="D16" s="58">
        <v>41043286.799999997</v>
      </c>
      <c r="E16" s="15">
        <f t="shared" si="0"/>
        <v>1901712.8999999985</v>
      </c>
      <c r="F16" s="15">
        <f t="shared" si="1"/>
        <v>104.85854990108101</v>
      </c>
      <c r="G16" s="69" t="s">
        <v>31</v>
      </c>
      <c r="H16" s="17">
        <f t="shared" si="2"/>
        <v>-2115.6000000014901</v>
      </c>
      <c r="I16" s="17">
        <f t="shared" si="3"/>
        <v>99.994845707737539</v>
      </c>
      <c r="J16" s="28"/>
    </row>
    <row r="17" spans="1:12" ht="18.75" x14ac:dyDescent="0.3">
      <c r="A17" s="21" t="s">
        <v>8</v>
      </c>
      <c r="B17" s="15">
        <v>6915130</v>
      </c>
      <c r="C17" s="58">
        <v>7067139.4000000004</v>
      </c>
      <c r="D17" s="58">
        <v>7583440.4000000004</v>
      </c>
      <c r="E17" s="15">
        <f t="shared" si="0"/>
        <v>668310.40000000037</v>
      </c>
      <c r="F17" s="15">
        <f t="shared" si="1"/>
        <v>109.66446617778698</v>
      </c>
      <c r="G17" s="69"/>
      <c r="H17" s="17">
        <f t="shared" si="2"/>
        <v>516301</v>
      </c>
      <c r="I17" s="17">
        <f t="shared" si="3"/>
        <v>107.3056575054965</v>
      </c>
      <c r="J17" s="68" t="s">
        <v>50</v>
      </c>
    </row>
    <row r="18" spans="1:12" ht="43.5" customHeight="1" x14ac:dyDescent="0.3">
      <c r="A18" s="21" t="s">
        <v>2</v>
      </c>
      <c r="B18" s="15">
        <v>5964</v>
      </c>
      <c r="C18" s="58">
        <v>6426</v>
      </c>
      <c r="D18" s="58">
        <v>6415.5</v>
      </c>
      <c r="E18" s="15">
        <f t="shared" si="0"/>
        <v>451.5</v>
      </c>
      <c r="F18" s="15">
        <f t="shared" si="1"/>
        <v>107.57042253521128</v>
      </c>
      <c r="G18" s="68" t="s">
        <v>32</v>
      </c>
      <c r="H18" s="17">
        <f t="shared" si="2"/>
        <v>-10.5</v>
      </c>
      <c r="I18" s="17">
        <f t="shared" si="3"/>
        <v>99.83660130718954</v>
      </c>
      <c r="J18" s="75" t="s">
        <v>51</v>
      </c>
    </row>
    <row r="19" spans="1:12" s="40" customFormat="1" ht="39" customHeight="1" x14ac:dyDescent="0.3">
      <c r="A19" s="56" t="s">
        <v>26</v>
      </c>
      <c r="B19" s="34">
        <v>8966</v>
      </c>
      <c r="C19" s="58">
        <v>15500.1</v>
      </c>
      <c r="D19" s="58">
        <v>17675.900000000001</v>
      </c>
      <c r="E19" s="34">
        <f t="shared" si="0"/>
        <v>8709.9000000000015</v>
      </c>
      <c r="F19" s="34">
        <f t="shared" si="1"/>
        <v>197.14365380325677</v>
      </c>
      <c r="G19" s="68" t="s">
        <v>33</v>
      </c>
      <c r="H19" s="17">
        <f t="shared" si="2"/>
        <v>2175.8000000000011</v>
      </c>
      <c r="I19" s="17">
        <f t="shared" si="3"/>
        <v>114.03732879142716</v>
      </c>
      <c r="J19" s="68" t="s">
        <v>52</v>
      </c>
    </row>
    <row r="20" spans="1:12" ht="37.5" x14ac:dyDescent="0.3">
      <c r="A20" s="21" t="s">
        <v>11</v>
      </c>
      <c r="B20" s="34">
        <v>729447</v>
      </c>
      <c r="C20" s="57">
        <v>702410.2</v>
      </c>
      <c r="D20" s="57">
        <v>713831.4</v>
      </c>
      <c r="E20" s="15">
        <f t="shared" si="0"/>
        <v>-15615.599999999977</v>
      </c>
      <c r="F20" s="15">
        <f t="shared" si="1"/>
        <v>97.859255024696793</v>
      </c>
      <c r="G20" s="69" t="s">
        <v>36</v>
      </c>
      <c r="H20" s="17">
        <f>D20-C20</f>
        <v>11421.20000000007</v>
      </c>
      <c r="I20" s="17">
        <f t="shared" si="3"/>
        <v>101.62600144473984</v>
      </c>
      <c r="J20" s="26"/>
    </row>
    <row r="21" spans="1:12" ht="103.5" customHeight="1" x14ac:dyDescent="0.3">
      <c r="A21" s="21" t="s">
        <v>12</v>
      </c>
      <c r="B21" s="15">
        <v>17285026</v>
      </c>
      <c r="C21" s="57">
        <v>78973463.799999997</v>
      </c>
      <c r="D21" s="57">
        <v>79316313.200000003</v>
      </c>
      <c r="E21" s="15">
        <f>D21-B21</f>
        <v>62031287.200000003</v>
      </c>
      <c r="F21" s="15">
        <f t="shared" si="1"/>
        <v>458.8729759503978</v>
      </c>
      <c r="G21" s="26" t="s">
        <v>45</v>
      </c>
      <c r="H21" s="17">
        <f>D21-C21</f>
        <v>342849.40000000596</v>
      </c>
      <c r="I21" s="17">
        <f>D21/C21%</f>
        <v>100.43413240790385</v>
      </c>
      <c r="J21" s="26"/>
      <c r="L21" s="3"/>
    </row>
    <row r="22" spans="1:12" s="35" customFormat="1" ht="20.25" x14ac:dyDescent="0.3">
      <c r="A22" s="11" t="s">
        <v>6</v>
      </c>
      <c r="B22" s="16">
        <f>SUM(B23:B30)</f>
        <v>0</v>
      </c>
      <c r="C22" s="59">
        <f>SUM(C23:C30)</f>
        <v>0</v>
      </c>
      <c r="D22" s="59">
        <f>SUM(D23:D30)</f>
        <v>0</v>
      </c>
      <c r="E22" s="30">
        <f t="shared" si="0"/>
        <v>0</v>
      </c>
      <c r="F22" s="14" t="e">
        <f t="shared" si="1"/>
        <v>#DIV/0!</v>
      </c>
      <c r="G22" s="27"/>
      <c r="H22" s="19">
        <f>D22-C22</f>
        <v>0</v>
      </c>
      <c r="I22" s="19" t="e">
        <f t="shared" si="3"/>
        <v>#DIV/0!</v>
      </c>
      <c r="J22" s="27"/>
      <c r="L22" s="36"/>
    </row>
    <row r="23" spans="1:12" s="40" customFormat="1" ht="32.25" x14ac:dyDescent="0.3">
      <c r="A23" s="37" t="s">
        <v>16</v>
      </c>
      <c r="B23" s="38"/>
      <c r="C23" s="60"/>
      <c r="D23" s="60"/>
      <c r="E23" s="15">
        <f t="shared" si="0"/>
        <v>0</v>
      </c>
      <c r="F23" s="39"/>
      <c r="G23" s="26"/>
      <c r="H23" s="39">
        <f>D23-C23</f>
        <v>0</v>
      </c>
      <c r="I23" s="39" t="e">
        <f t="shared" si="3"/>
        <v>#DIV/0!</v>
      </c>
      <c r="J23" s="25"/>
    </row>
    <row r="24" spans="1:12" s="40" customFormat="1" ht="98.25" customHeight="1" x14ac:dyDescent="0.3">
      <c r="A24" s="37" t="s">
        <v>17</v>
      </c>
      <c r="B24" s="38"/>
      <c r="C24" s="60"/>
      <c r="D24" s="60"/>
      <c r="E24" s="15">
        <f t="shared" si="0"/>
        <v>0</v>
      </c>
      <c r="F24" s="39" t="e">
        <f>D24/B24*100</f>
        <v>#DIV/0!</v>
      </c>
      <c r="G24" s="81"/>
      <c r="H24" s="39">
        <f t="shared" ref="H24:H30" si="4">D24-C24</f>
        <v>0</v>
      </c>
      <c r="I24" s="39" t="e">
        <f t="shared" si="3"/>
        <v>#DIV/0!</v>
      </c>
      <c r="J24" s="52"/>
    </row>
    <row r="25" spans="1:12" s="40" customFormat="1" ht="69" customHeight="1" x14ac:dyDescent="0.3">
      <c r="A25" s="37" t="s">
        <v>18</v>
      </c>
      <c r="B25" s="38"/>
      <c r="C25" s="60"/>
      <c r="D25" s="61"/>
      <c r="E25" s="15">
        <f t="shared" si="0"/>
        <v>0</v>
      </c>
      <c r="F25" s="39" t="e">
        <f>D25/B25*100</f>
        <v>#DIV/0!</v>
      </c>
      <c r="G25" s="82"/>
      <c r="H25" s="39">
        <f t="shared" si="4"/>
        <v>0</v>
      </c>
      <c r="I25" s="39" t="e">
        <f t="shared" si="3"/>
        <v>#DIV/0!</v>
      </c>
      <c r="J25" s="53" t="s">
        <v>25</v>
      </c>
    </row>
    <row r="26" spans="1:12" s="40" customFormat="1" ht="24" customHeight="1" x14ac:dyDescent="0.3">
      <c r="A26" s="37" t="s">
        <v>19</v>
      </c>
      <c r="B26" s="38"/>
      <c r="C26" s="60"/>
      <c r="D26" s="60"/>
      <c r="E26" s="15">
        <f t="shared" si="0"/>
        <v>0</v>
      </c>
      <c r="F26" s="39" t="e">
        <f>D26/B26*100</f>
        <v>#DIV/0!</v>
      </c>
      <c r="G26" s="83"/>
      <c r="H26" s="39">
        <f t="shared" si="4"/>
        <v>0</v>
      </c>
      <c r="I26" s="39" t="e">
        <f t="shared" si="3"/>
        <v>#DIV/0!</v>
      </c>
      <c r="J26" s="41"/>
    </row>
    <row r="27" spans="1:12" s="40" customFormat="1" ht="111" customHeight="1" x14ac:dyDescent="0.3">
      <c r="A27" s="37" t="s">
        <v>20</v>
      </c>
      <c r="B27" s="38"/>
      <c r="C27" s="60"/>
      <c r="D27" s="60"/>
      <c r="E27" s="15">
        <f t="shared" si="0"/>
        <v>0</v>
      </c>
      <c r="F27" s="39" t="e">
        <f>D27/B27*100</f>
        <v>#DIV/0!</v>
      </c>
      <c r="G27" s="26"/>
      <c r="H27" s="42">
        <f t="shared" si="4"/>
        <v>0</v>
      </c>
      <c r="I27" s="42" t="e">
        <f t="shared" si="3"/>
        <v>#DIV/0!</v>
      </c>
      <c r="J27" s="25"/>
    </row>
    <row r="28" spans="1:12" s="40" customFormat="1" ht="18.75" x14ac:dyDescent="0.3">
      <c r="A28" s="37" t="s">
        <v>21</v>
      </c>
      <c r="B28" s="38"/>
      <c r="C28" s="61"/>
      <c r="D28" s="60"/>
      <c r="E28" s="15">
        <f t="shared" si="0"/>
        <v>0</v>
      </c>
      <c r="F28" s="14"/>
      <c r="G28" s="26"/>
      <c r="H28" s="42">
        <f t="shared" si="4"/>
        <v>0</v>
      </c>
      <c r="I28" s="42" t="e">
        <f t="shared" si="3"/>
        <v>#DIV/0!</v>
      </c>
      <c r="J28" s="43" t="s">
        <v>24</v>
      </c>
    </row>
    <row r="29" spans="1:12" s="40" customFormat="1" ht="111" x14ac:dyDescent="0.3">
      <c r="A29" s="37" t="s">
        <v>23</v>
      </c>
      <c r="B29" s="38"/>
      <c r="C29" s="60"/>
      <c r="D29" s="60"/>
      <c r="E29" s="15">
        <f t="shared" si="0"/>
        <v>0</v>
      </c>
      <c r="F29" s="14"/>
      <c r="G29" s="73"/>
      <c r="H29" s="39">
        <f t="shared" si="4"/>
        <v>0</v>
      </c>
      <c r="I29" s="39" t="e">
        <f t="shared" si="3"/>
        <v>#DIV/0!</v>
      </c>
      <c r="J29" s="44"/>
    </row>
    <row r="30" spans="1:12" s="40" customFormat="1" ht="48" x14ac:dyDescent="0.3">
      <c r="A30" s="37" t="s">
        <v>22</v>
      </c>
      <c r="B30" s="38"/>
      <c r="C30" s="60"/>
      <c r="D30" s="60"/>
      <c r="E30" s="15">
        <f t="shared" si="0"/>
        <v>0</v>
      </c>
      <c r="F30" s="14"/>
      <c r="G30" s="73"/>
      <c r="H30" s="39">
        <f t="shared" si="4"/>
        <v>0</v>
      </c>
      <c r="I30" s="39" t="e">
        <f t="shared" si="3"/>
        <v>#DIV/0!</v>
      </c>
      <c r="J30" s="45"/>
    </row>
    <row r="31" spans="1:12" x14ac:dyDescent="0.25">
      <c r="B31" s="46"/>
      <c r="C31" s="47"/>
      <c r="D31" s="47"/>
    </row>
    <row r="32" spans="1:12" x14ac:dyDescent="0.25">
      <c r="B32" s="46"/>
      <c r="C32" s="47"/>
      <c r="D32" s="47"/>
    </row>
    <row r="35" spans="2:5" x14ac:dyDescent="0.25">
      <c r="B35" s="48"/>
      <c r="C35" s="48"/>
      <c r="D35" s="48"/>
      <c r="E35" s="48"/>
    </row>
  </sheetData>
  <customSheetViews>
    <customSheetView guid="{10D7CFE8-B01F-4CE0-97DE-611310EAB9FA}" scale="90" showPageBreaks="1" fitToPage="1" printArea="1" view="pageBreakPreview">
      <pane xSplit="1" ySplit="5" topLeftCell="B9" activePane="bottomRight" state="frozen"/>
      <selection pane="bottomRight" activeCell="J18" sqref="J18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1"/>
      <headerFooter>
        <oddFooter>&amp;L&amp;Z&amp;F</oddFooter>
      </headerFooter>
    </customSheetView>
    <customSheetView guid="{3BCD62F8-E201-4602-BBEF-73048781360A}" scale="90" showPageBreaks="1" fitToPage="1" printArea="1" view="pageBreakPreview">
      <pane xSplit="1" ySplit="5" topLeftCell="B6" activePane="bottomRight" state="frozen"/>
      <selection pane="bottomRight" activeCell="J18" sqref="J18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2"/>
      <headerFooter>
        <oddFooter>&amp;L&amp;Z&amp;F</oddFooter>
      </headerFooter>
    </customSheetView>
    <customSheetView guid="{0C1E92C9-5BB5-4E98-9B3D-2490C01B8C3A}" scale="90" showPageBreaks="1" fitToPage="1" printArea="1" view="pageBreakPreview">
      <pane xSplit="1" ySplit="5" topLeftCell="B9" activePane="bottomRight" state="frozen"/>
      <selection pane="bottomRight" activeCell="J18" sqref="J18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3"/>
      <headerFooter>
        <oddFooter>&amp;L&amp;Z&amp;F</oddFooter>
      </headerFooter>
    </customSheetView>
    <customSheetView guid="{B9972195-8AB6-46F9-91DB-02ECBD565928}" scale="90" showPageBreaks="1" fitToPage="1" printArea="1" view="pageBreakPreview">
      <pane xSplit="1" ySplit="5" topLeftCell="B9" activePane="bottomRight" state="frozen"/>
      <selection pane="bottomRight" activeCell="J18" sqref="J18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4"/>
      <headerFooter>
        <oddFooter>&amp;L&amp;Z&amp;F</oddFooter>
      </headerFooter>
    </customSheetView>
    <customSheetView guid="{5EF98EFA-1F72-4C9C-8F35-E75EC6454184}" scale="90" showPageBreaks="1" fitToPage="1" printArea="1" view="pageBreakPreview">
      <pane xSplit="1" ySplit="5" topLeftCell="B9" activePane="bottomRight" state="frozen"/>
      <selection pane="bottomRight" activeCell="J18" sqref="J18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5"/>
      <headerFooter>
        <oddFooter>&amp;L&amp;Z&amp;F</oddFooter>
      </headerFooter>
    </customSheetView>
    <customSheetView guid="{AF190D2D-6534-45EB-9202-20842880F67B}" scale="90" showPageBreaks="1" fitToPage="1" printArea="1" view="pageBreakPreview">
      <pane xSplit="1" ySplit="5" topLeftCell="B9" activePane="bottomRight" state="frozen"/>
      <selection pane="bottomRight" activeCell="J18" sqref="J18"/>
      <pageMargins left="0.70866141732283472" right="0.70866141732283472" top="0.74803149606299213" bottom="0.74803149606299213" header="0.31496062992125984" footer="0.31496062992125984"/>
      <pageSetup paperSize="8" scale="49" orientation="landscape" errors="dash" r:id="rId6"/>
      <headerFooter>
        <oddFooter>&amp;L&amp;Z&amp;F</oddFooter>
      </headerFooter>
    </customSheetView>
  </customSheetViews>
  <mergeCells count="4">
    <mergeCell ref="A2:J2"/>
    <mergeCell ref="E5:F5"/>
    <mergeCell ref="H5:I5"/>
    <mergeCell ref="G24:G26"/>
  </mergeCells>
  <pageMargins left="0.70866141732283472" right="0.70866141732283472" top="0.74803149606299213" bottom="0.74803149606299213" header="0.31496062992125984" footer="0.31496062992125984"/>
  <pageSetup paperSize="8" scale="49" orientation="landscape" errors="dash" r:id="rId7"/>
  <headerFoot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2024</vt:lpstr>
      <vt:lpstr>Лист1 (5)</vt:lpstr>
      <vt:lpstr>'Лист1 (5)'!Область_печати</vt:lpstr>
      <vt:lpstr>'отчет 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Каримуллина</dc:creator>
  <cp:lastModifiedBy>Эльвира Фатыхова</cp:lastModifiedBy>
  <cp:lastPrinted>2025-05-20T05:28:04Z</cp:lastPrinted>
  <dcterms:created xsi:type="dcterms:W3CDTF">2016-02-09T08:26:29Z</dcterms:created>
  <dcterms:modified xsi:type="dcterms:W3CDTF">2025-05-20T06:11:57Z</dcterms:modified>
</cp:coreProperties>
</file>