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90" windowWidth="27795" windowHeight="11730"/>
  </bookViews>
  <sheets>
    <sheet name="Лист1 (4)" sheetId="8" r:id="rId1"/>
  </sheets>
  <definedNames>
    <definedName name="_xlnm.Print_Area" localSheetId="0">'Лист1 (4)'!$A$1:$H$30</definedName>
  </definedNames>
  <calcPr calcId="145621"/>
</workbook>
</file>

<file path=xl/calcChain.xml><?xml version="1.0" encoding="utf-8"?>
<calcChain xmlns="http://schemas.openxmlformats.org/spreadsheetml/2006/main">
  <c r="D19" i="8" l="1"/>
  <c r="E18" i="8" l="1"/>
  <c r="F18" i="8"/>
  <c r="G18" i="8"/>
  <c r="H18" i="8"/>
  <c r="C19" i="8"/>
  <c r="B19" i="8"/>
  <c r="F22" i="8" l="1"/>
  <c r="B21" i="8" l="1"/>
  <c r="H23" i="8"/>
  <c r="H24" i="8"/>
  <c r="H25" i="8"/>
  <c r="H26" i="8"/>
  <c r="H27" i="8"/>
  <c r="H28" i="8"/>
  <c r="H29" i="8"/>
  <c r="H22" i="8"/>
  <c r="F23" i="8"/>
  <c r="F24" i="8"/>
  <c r="F25" i="8"/>
  <c r="F27" i="8"/>
  <c r="G23" i="8"/>
  <c r="G24" i="8"/>
  <c r="G25" i="8"/>
  <c r="G26" i="8"/>
  <c r="G27" i="8"/>
  <c r="G28" i="8"/>
  <c r="G29" i="8"/>
  <c r="G22" i="8"/>
  <c r="E23" i="8"/>
  <c r="E24" i="8"/>
  <c r="E25" i="8"/>
  <c r="E26" i="8"/>
  <c r="E27" i="8"/>
  <c r="E28" i="8"/>
  <c r="E29" i="8"/>
  <c r="E22" i="8"/>
  <c r="E20" i="8"/>
  <c r="D30" i="8" l="1"/>
  <c r="C30" i="8"/>
  <c r="D21" i="8" l="1"/>
  <c r="H30" i="8"/>
  <c r="G30" i="8"/>
  <c r="G21" i="8" s="1"/>
  <c r="E30" i="8"/>
  <c r="E21" i="8" s="1"/>
  <c r="C21" i="8"/>
  <c r="H21" i="8" l="1"/>
  <c r="F21" i="8"/>
  <c r="B9" i="8"/>
  <c r="F10" i="8" l="1"/>
  <c r="F11" i="8"/>
  <c r="F12" i="8"/>
  <c r="F13" i="8"/>
  <c r="F14" i="8"/>
  <c r="F15" i="8"/>
  <c r="F16" i="8"/>
  <c r="F17" i="8"/>
  <c r="F19" i="8"/>
  <c r="F20" i="8"/>
  <c r="E11" i="8"/>
  <c r="E12" i="8"/>
  <c r="E13" i="8"/>
  <c r="E14" i="8"/>
  <c r="E15" i="8"/>
  <c r="E16" i="8"/>
  <c r="E17" i="8"/>
  <c r="E19" i="8"/>
  <c r="E10" i="8"/>
  <c r="E9" i="8" l="1"/>
  <c r="E7" i="8" s="1"/>
  <c r="B7" i="8"/>
  <c r="H10" i="8"/>
  <c r="H11" i="8"/>
  <c r="H12" i="8"/>
  <c r="H13" i="8"/>
  <c r="H14" i="8"/>
  <c r="H15" i="8"/>
  <c r="H16" i="8"/>
  <c r="H17" i="8"/>
  <c r="H19" i="8"/>
  <c r="H20" i="8"/>
  <c r="G11" i="8"/>
  <c r="G12" i="8"/>
  <c r="G13" i="8"/>
  <c r="G14" i="8"/>
  <c r="G15" i="8"/>
  <c r="G16" i="8"/>
  <c r="G17" i="8"/>
  <c r="G19" i="8"/>
  <c r="G20" i="8"/>
  <c r="G10" i="8"/>
  <c r="D9" i="8"/>
  <c r="D7" i="8" s="1"/>
  <c r="C9" i="8"/>
  <c r="H9" i="8" l="1"/>
  <c r="F9" i="8"/>
  <c r="C7" i="8"/>
  <c r="G9" i="8"/>
  <c r="G7" i="8" s="1"/>
</calcChain>
</file>

<file path=xl/sharedStrings.xml><?xml version="1.0" encoding="utf-8"?>
<sst xmlns="http://schemas.openxmlformats.org/spreadsheetml/2006/main" count="35" uniqueCount="33">
  <si>
    <t>Налог на доходы физических лиц</t>
  </si>
  <si>
    <t>Налог на имущество организаций</t>
  </si>
  <si>
    <t>Налог на игорный бизнес</t>
  </si>
  <si>
    <t>Налоговые и неналоговые доходы</t>
  </si>
  <si>
    <t>тыс. руб.</t>
  </si>
  <si>
    <t>Доходы всего</t>
  </si>
  <si>
    <t>Безвозмездные поступления</t>
  </si>
  <si>
    <t>Наименование</t>
  </si>
  <si>
    <t>Исполнено с начала года</t>
  </si>
  <si>
    <t>Налог на добычу полезных ископаемых</t>
  </si>
  <si>
    <t>Налог, взимаемый в связи с применением упрощенной системы налогообложения</t>
  </si>
  <si>
    <t>Транспортный налог</t>
  </si>
  <si>
    <t xml:space="preserve">Акцизы по подакцизным товарам (продукции), производимым на территории Российской Федерации
</t>
  </si>
  <si>
    <t>Налог на прибыль организаций</t>
  </si>
  <si>
    <t>Иные налоговые доходы</t>
  </si>
  <si>
    <t>Неналоговые доходы</t>
  </si>
  <si>
    <t xml:space="preserve">(+,-) </t>
  </si>
  <si>
    <t>%</t>
  </si>
  <si>
    <t xml:space="preserve">Отклонение между фактическими  поступлениями и уточненным  планом </t>
  </si>
  <si>
    <t>Отклонение между фактическими  поступлениями и  первоначально утвержденным  планом</t>
  </si>
  <si>
    <t>Сведения о фактических поступлениях доходов по видам доходов в сравнении с первоначально утвержденными (установленными) законом о бюджете значениями и с уточненными значениями   с учетом внесенных изменений в соответствии с проектом Закона Республики Татарстан "Об исполнении бюджета Республики Татарстан за  2016 год"</t>
  </si>
  <si>
    <t>Первоначальный план на 2016 год</t>
  </si>
  <si>
    <t>Уточненный план на 2016 год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</si>
  <si>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</si>
  <si>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</si>
  <si>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</si>
  <si>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</si>
  <si>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</si>
  <si>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</si>
  <si>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 xml:space="preserve">Безвозмездные поступления от негосударственных организаций </t>
  </si>
  <si>
    <t>Прочие безвозмездные поступления</t>
  </si>
  <si>
    <t>Возвраты остатков субсидий, субвенций и иных межбюджетных трансфертов, имеющих целевое назначение, прошлых лет</t>
  </si>
  <si>
    <t>Сборы за пользование объектами животного мира и за пользование объектами водных биологических ресурсов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</si>
</sst>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/>
    <xf numFmtId="164" fontId="4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0"/>
  <sheetViews>
    <sheetView tabSelected="1" view="pageBreakPreview" zoomScale="90" zoomScaleNormal="100" zoomScaleSheetLayoutView="90" workbookViewId="0">
      <selection activeCell="D38" sqref="D38"/>
    </sheetView>
  </sheetViews>
  <sheetFormatPr defaultRowHeight="15" x14ac:dyDescent="0.25"/>
  <cols>
    <col min="1" max="1" width="59.5703125" style="1" customWidth="1"/>
    <col min="2" max="2" width="24" style="1" customWidth="1"/>
    <col min="3" max="3" width="21.85546875" style="1" customWidth="1"/>
    <col min="4" max="4" width="25.28515625" style="1" customWidth="1"/>
    <col min="5" max="5" width="19.42578125" style="1" customWidth="1"/>
    <col min="6" max="6" width="13.28515625" style="1" customWidth="1"/>
    <col min="7" max="7" width="18.5703125" style="1" customWidth="1"/>
    <col min="8" max="8" width="12.85546875" style="1" customWidth="1"/>
    <col min="9" max="16384" width="9.140625" style="1"/>
  </cols>
  <sheetData>
    <row r="2" spans="1:8" ht="64.5" customHeight="1" x14ac:dyDescent="0.25">
      <c r="A2" s="16" t="s">
        <v>20</v>
      </c>
      <c r="B2" s="16"/>
      <c r="C2" s="16"/>
      <c r="D2" s="16"/>
      <c r="E2" s="16"/>
      <c r="F2" s="16"/>
      <c r="G2" s="16"/>
      <c r="H2" s="16"/>
    </row>
    <row r="4" spans="1:8" x14ac:dyDescent="0.25">
      <c r="E4" s="2"/>
      <c r="F4" s="2"/>
      <c r="G4" s="2"/>
      <c r="H4" s="2" t="s">
        <v>4</v>
      </c>
    </row>
    <row r="5" spans="1:8" ht="48" customHeight="1" x14ac:dyDescent="0.25">
      <c r="A5" s="3" t="s">
        <v>7</v>
      </c>
      <c r="B5" s="4" t="s">
        <v>21</v>
      </c>
      <c r="C5" s="4" t="s">
        <v>22</v>
      </c>
      <c r="D5" s="4" t="s">
        <v>8</v>
      </c>
      <c r="E5" s="17" t="s">
        <v>19</v>
      </c>
      <c r="F5" s="18"/>
      <c r="G5" s="17" t="s">
        <v>18</v>
      </c>
      <c r="H5" s="18"/>
    </row>
    <row r="6" spans="1:8" x14ac:dyDescent="0.25">
      <c r="A6" s="3"/>
      <c r="B6" s="4"/>
      <c r="C6" s="4"/>
      <c r="D6" s="4"/>
      <c r="E6" s="4" t="s">
        <v>16</v>
      </c>
      <c r="F6" s="4" t="s">
        <v>17</v>
      </c>
      <c r="G6" s="4" t="s">
        <v>16</v>
      </c>
      <c r="H6" s="4" t="s">
        <v>17</v>
      </c>
    </row>
    <row r="7" spans="1:8" ht="18.75" x14ac:dyDescent="0.3">
      <c r="A7" s="5" t="s">
        <v>5</v>
      </c>
      <c r="B7" s="11">
        <f t="shared" ref="B7:D7" si="0">B9+B21</f>
        <v>160598427.5</v>
      </c>
      <c r="C7" s="11">
        <f t="shared" si="0"/>
        <v>214388681.80000001</v>
      </c>
      <c r="D7" s="11">
        <f t="shared" si="0"/>
        <v>220238182.59999999</v>
      </c>
      <c r="E7" s="11">
        <f>E9+E21</f>
        <v>59639755.100000009</v>
      </c>
      <c r="F7" s="11">
        <v>136.57330718431456</v>
      </c>
      <c r="G7" s="11">
        <f>G9+G21</f>
        <v>5849500.8000000007</v>
      </c>
      <c r="H7" s="11">
        <v>101.25893149551892</v>
      </c>
    </row>
    <row r="8" spans="1:8" ht="18.75" x14ac:dyDescent="0.3">
      <c r="A8" s="5"/>
      <c r="B8" s="12"/>
      <c r="C8" s="12"/>
      <c r="D8" s="11"/>
      <c r="E8" s="11"/>
      <c r="F8" s="11"/>
      <c r="G8" s="11"/>
      <c r="H8" s="11"/>
    </row>
    <row r="9" spans="1:8" ht="15.75" x14ac:dyDescent="0.25">
      <c r="A9" s="12" t="s">
        <v>3</v>
      </c>
      <c r="B9" s="11">
        <f>SUM(B10:B20)</f>
        <v>148082171.69999999</v>
      </c>
      <c r="C9" s="11">
        <f>SUM(C10:C20)</f>
        <v>186581804.30000001</v>
      </c>
      <c r="D9" s="11">
        <f>SUM(D10:D20)</f>
        <v>191813668.69999999</v>
      </c>
      <c r="E9" s="11">
        <f>SUM(E10:E20)</f>
        <v>43731497.000000007</v>
      </c>
      <c r="F9" s="11">
        <f>D9/B9*100</f>
        <v>129.53191224707032</v>
      </c>
      <c r="G9" s="11">
        <f>SUM(G10:G20)</f>
        <v>5231864.4000000004</v>
      </c>
      <c r="H9" s="11">
        <f>D9/C9*100</f>
        <v>102.80405928092955</v>
      </c>
    </row>
    <row r="10" spans="1:8" ht="15.75" x14ac:dyDescent="0.25">
      <c r="A10" s="8" t="s">
        <v>13</v>
      </c>
      <c r="B10" s="14">
        <v>57274000</v>
      </c>
      <c r="C10" s="14">
        <v>69135822</v>
      </c>
      <c r="D10" s="6">
        <v>72506453</v>
      </c>
      <c r="E10" s="6">
        <f>D10-B10</f>
        <v>15232453</v>
      </c>
      <c r="F10" s="6">
        <f t="shared" ref="F10:F27" si="1">D10/B10*100</f>
        <v>126.59575549114781</v>
      </c>
      <c r="G10" s="6">
        <f>D10-C10</f>
        <v>3370631</v>
      </c>
      <c r="H10" s="6">
        <f t="shared" ref="H10:H30" si="2">D10/C10*100</f>
        <v>104.87537560484925</v>
      </c>
    </row>
    <row r="11" spans="1:8" ht="15.75" x14ac:dyDescent="0.25">
      <c r="A11" s="8" t="s">
        <v>0</v>
      </c>
      <c r="B11" s="14">
        <v>41494325.600000001</v>
      </c>
      <c r="C11" s="14">
        <v>44232362</v>
      </c>
      <c r="D11" s="6">
        <v>44906461.899999999</v>
      </c>
      <c r="E11" s="6">
        <f t="shared" ref="E11:E19" si="3">D11-B11</f>
        <v>3412136.299999997</v>
      </c>
      <c r="F11" s="6">
        <f t="shared" si="1"/>
        <v>108.22313955139929</v>
      </c>
      <c r="G11" s="6">
        <f t="shared" ref="G11:G20" si="4">D11-C11</f>
        <v>674099.89999999851</v>
      </c>
      <c r="H11" s="6">
        <f t="shared" si="2"/>
        <v>101.52399706802906</v>
      </c>
    </row>
    <row r="12" spans="1:8" ht="45" x14ac:dyDescent="0.25">
      <c r="A12" s="8" t="s">
        <v>12</v>
      </c>
      <c r="B12" s="15">
        <v>18223200</v>
      </c>
      <c r="C12" s="14">
        <v>34021464</v>
      </c>
      <c r="D12" s="6">
        <v>34403627.700000003</v>
      </c>
      <c r="E12" s="6">
        <f t="shared" si="3"/>
        <v>16180427.700000003</v>
      </c>
      <c r="F12" s="6">
        <f t="shared" si="1"/>
        <v>188.79026570525485</v>
      </c>
      <c r="G12" s="6">
        <f t="shared" si="4"/>
        <v>382163.70000000298</v>
      </c>
      <c r="H12" s="6">
        <f t="shared" si="2"/>
        <v>101.12330174856675</v>
      </c>
    </row>
    <row r="13" spans="1:8" ht="30" x14ac:dyDescent="0.25">
      <c r="A13" s="13" t="s">
        <v>10</v>
      </c>
      <c r="B13" s="15">
        <v>3853697</v>
      </c>
      <c r="C13" s="14">
        <v>4282830</v>
      </c>
      <c r="D13" s="6">
        <v>4322141.9000000004</v>
      </c>
      <c r="E13" s="6">
        <f t="shared" si="3"/>
        <v>468444.90000000037</v>
      </c>
      <c r="F13" s="6">
        <f t="shared" si="1"/>
        <v>112.15572734441758</v>
      </c>
      <c r="G13" s="6">
        <f t="shared" si="4"/>
        <v>39311.900000000373</v>
      </c>
      <c r="H13" s="6">
        <f t="shared" si="2"/>
        <v>100.91789541027781</v>
      </c>
    </row>
    <row r="14" spans="1:8" ht="15.75" x14ac:dyDescent="0.25">
      <c r="A14" s="8" t="s">
        <v>1</v>
      </c>
      <c r="B14" s="15">
        <v>19650000</v>
      </c>
      <c r="C14" s="14">
        <v>21875611</v>
      </c>
      <c r="D14" s="6">
        <v>22090378.899999999</v>
      </c>
      <c r="E14" s="6">
        <f t="shared" si="3"/>
        <v>2440378.8999999985</v>
      </c>
      <c r="F14" s="6">
        <f t="shared" si="1"/>
        <v>112.419231043257</v>
      </c>
      <c r="G14" s="6">
        <f t="shared" si="4"/>
        <v>214767.89999999851</v>
      </c>
      <c r="H14" s="6">
        <f t="shared" si="2"/>
        <v>100.98176869208362</v>
      </c>
    </row>
    <row r="15" spans="1:8" ht="15.75" x14ac:dyDescent="0.25">
      <c r="A15" s="8" t="s">
        <v>11</v>
      </c>
      <c r="B15" s="15">
        <v>3876000</v>
      </c>
      <c r="C15" s="14">
        <v>4254457</v>
      </c>
      <c r="D15" s="6">
        <v>4515218.5999999996</v>
      </c>
      <c r="E15" s="6">
        <f t="shared" si="3"/>
        <v>639218.59999999963</v>
      </c>
      <c r="F15" s="6">
        <f t="shared" si="1"/>
        <v>116.4917079463364</v>
      </c>
      <c r="G15" s="6">
        <f t="shared" si="4"/>
        <v>260761.59999999963</v>
      </c>
      <c r="H15" s="6">
        <f t="shared" si="2"/>
        <v>106.12913939428697</v>
      </c>
    </row>
    <row r="16" spans="1:8" ht="15.75" x14ac:dyDescent="0.25">
      <c r="A16" s="8" t="s">
        <v>2</v>
      </c>
      <c r="B16" s="15">
        <v>5860</v>
      </c>
      <c r="C16" s="14">
        <v>8716</v>
      </c>
      <c r="D16" s="6">
        <v>8725</v>
      </c>
      <c r="E16" s="6">
        <f t="shared" si="3"/>
        <v>2865</v>
      </c>
      <c r="F16" s="6">
        <f t="shared" si="1"/>
        <v>148.89078498293514</v>
      </c>
      <c r="G16" s="6">
        <f t="shared" si="4"/>
        <v>9</v>
      </c>
      <c r="H16" s="6">
        <f t="shared" si="2"/>
        <v>100.10325837540157</v>
      </c>
    </row>
    <row r="17" spans="1:8" ht="15.75" x14ac:dyDescent="0.25">
      <c r="A17" s="8" t="s">
        <v>9</v>
      </c>
      <c r="B17" s="15">
        <v>5500</v>
      </c>
      <c r="C17" s="14">
        <v>6736</v>
      </c>
      <c r="D17" s="6">
        <v>6994.2</v>
      </c>
      <c r="E17" s="6">
        <f t="shared" si="3"/>
        <v>1494.1999999999998</v>
      </c>
      <c r="F17" s="6">
        <f t="shared" si="1"/>
        <v>127.16727272727273</v>
      </c>
      <c r="G17" s="6">
        <f t="shared" si="4"/>
        <v>258.19999999999982</v>
      </c>
      <c r="H17" s="6">
        <f t="shared" si="2"/>
        <v>103.83313539192397</v>
      </c>
    </row>
    <row r="18" spans="1:8" ht="30" x14ac:dyDescent="0.25">
      <c r="A18" s="8" t="s">
        <v>32</v>
      </c>
      <c r="B18" s="15">
        <v>1000</v>
      </c>
      <c r="C18" s="14">
        <v>1435</v>
      </c>
      <c r="D18" s="6">
        <v>1542.2</v>
      </c>
      <c r="E18" s="6">
        <f t="shared" ref="E18" si="5">D18-B18</f>
        <v>542.20000000000005</v>
      </c>
      <c r="F18" s="6">
        <f t="shared" ref="F18" si="6">D18/B18*100</f>
        <v>154.22</v>
      </c>
      <c r="G18" s="6">
        <f t="shared" ref="G18" si="7">D18-C18</f>
        <v>107.20000000000005</v>
      </c>
      <c r="H18" s="6">
        <f t="shared" ref="H18" si="8">D18/C18*100</f>
        <v>107.47038327526133</v>
      </c>
    </row>
    <row r="19" spans="1:8" ht="15.75" x14ac:dyDescent="0.25">
      <c r="A19" s="8" t="s">
        <v>14</v>
      </c>
      <c r="B19" s="15">
        <f>-1000+477060</f>
        <v>476060</v>
      </c>
      <c r="C19" s="14">
        <f>-1435+811521</f>
        <v>810086</v>
      </c>
      <c r="D19" s="14">
        <f>-1542.2+851004.3</f>
        <v>849462.10000000009</v>
      </c>
      <c r="E19" s="6">
        <f t="shared" si="3"/>
        <v>373402.10000000009</v>
      </c>
      <c r="F19" s="6">
        <f t="shared" si="1"/>
        <v>178.43593244549007</v>
      </c>
      <c r="G19" s="6">
        <f t="shared" si="4"/>
        <v>39376.100000000093</v>
      </c>
      <c r="H19" s="6">
        <f t="shared" si="2"/>
        <v>104.86073083598532</v>
      </c>
    </row>
    <row r="20" spans="1:8" ht="15.75" x14ac:dyDescent="0.25">
      <c r="A20" s="8" t="s">
        <v>15</v>
      </c>
      <c r="B20" s="15">
        <v>3222529.1</v>
      </c>
      <c r="C20" s="14">
        <v>7952285.2999999998</v>
      </c>
      <c r="D20" s="14">
        <v>8202663.2000000002</v>
      </c>
      <c r="E20" s="6">
        <f>D20-B20</f>
        <v>4980134.0999999996</v>
      </c>
      <c r="F20" s="6">
        <f t="shared" si="1"/>
        <v>254.54116768099939</v>
      </c>
      <c r="G20" s="6">
        <f t="shared" si="4"/>
        <v>250377.90000000037</v>
      </c>
      <c r="H20" s="6">
        <f t="shared" si="2"/>
        <v>103.14850248141877</v>
      </c>
    </row>
    <row r="21" spans="1:8" ht="15.75" x14ac:dyDescent="0.25">
      <c r="A21" s="9" t="s">
        <v>6</v>
      </c>
      <c r="B21" s="10">
        <f>SUM(B22:B30)</f>
        <v>12516255.799999999</v>
      </c>
      <c r="C21" s="10">
        <f>SUM(C22:C30)</f>
        <v>27806877.5</v>
      </c>
      <c r="D21" s="10">
        <f>SUM(D22:D30)</f>
        <v>28424513.899999999</v>
      </c>
      <c r="E21" s="10">
        <f t="shared" ref="E21:G21" si="9">SUM(E22:E30)</f>
        <v>15908258.1</v>
      </c>
      <c r="F21" s="11">
        <f t="shared" si="1"/>
        <v>227.10077481797711</v>
      </c>
      <c r="G21" s="10">
        <f t="shared" si="9"/>
        <v>617636.40000000014</v>
      </c>
      <c r="H21" s="11">
        <f t="shared" si="2"/>
        <v>102.22116417062648</v>
      </c>
    </row>
    <row r="22" spans="1:8" ht="30" x14ac:dyDescent="0.25">
      <c r="A22" s="8" t="s">
        <v>23</v>
      </c>
      <c r="B22" s="14">
        <v>822161.7</v>
      </c>
      <c r="C22" s="14">
        <v>1532738.9</v>
      </c>
      <c r="D22" s="14">
        <v>1532738.9</v>
      </c>
      <c r="E22" s="7">
        <f>D22-B22</f>
        <v>710577.2</v>
      </c>
      <c r="F22" s="6">
        <f t="shared" si="1"/>
        <v>186.42791314652581</v>
      </c>
      <c r="G22" s="6">
        <f>D22-C22</f>
        <v>0</v>
      </c>
      <c r="H22" s="6">
        <f t="shared" si="2"/>
        <v>100</v>
      </c>
    </row>
    <row r="23" spans="1:8" ht="30" x14ac:dyDescent="0.25">
      <c r="A23" s="8" t="s">
        <v>24</v>
      </c>
      <c r="B23" s="14">
        <v>1812390.6</v>
      </c>
      <c r="C23" s="14">
        <v>12446932.699999999</v>
      </c>
      <c r="D23" s="14">
        <v>12745814.5</v>
      </c>
      <c r="E23" s="7">
        <f t="shared" ref="E23:E30" si="10">D23-B23</f>
        <v>10933423.9</v>
      </c>
      <c r="F23" s="6">
        <f t="shared" si="1"/>
        <v>703.25979951562317</v>
      </c>
      <c r="G23" s="6">
        <f t="shared" ref="G23:G30" si="11">D23-C23</f>
        <v>298881.80000000075</v>
      </c>
      <c r="H23" s="6">
        <f t="shared" si="2"/>
        <v>102.40124862248192</v>
      </c>
    </row>
    <row r="24" spans="1:8" ht="30" x14ac:dyDescent="0.25">
      <c r="A24" s="8" t="s">
        <v>25</v>
      </c>
      <c r="B24" s="14">
        <v>7557170.4000000004</v>
      </c>
      <c r="C24" s="6">
        <v>7080033.4000000004</v>
      </c>
      <c r="D24" s="6">
        <v>6923131.5999999996</v>
      </c>
      <c r="E24" s="7">
        <f t="shared" si="10"/>
        <v>-634038.80000000075</v>
      </c>
      <c r="F24" s="6">
        <f t="shared" si="1"/>
        <v>91.610103167714712</v>
      </c>
      <c r="G24" s="6">
        <f t="shared" si="11"/>
        <v>-156901.80000000075</v>
      </c>
      <c r="H24" s="6">
        <f t="shared" si="2"/>
        <v>97.783883335917594</v>
      </c>
    </row>
    <row r="25" spans="1:8" ht="15.75" x14ac:dyDescent="0.25">
      <c r="A25" s="8" t="s">
        <v>26</v>
      </c>
      <c r="B25" s="14">
        <v>1228301.1000000001</v>
      </c>
      <c r="C25" s="14">
        <v>3876622.8</v>
      </c>
      <c r="D25" s="14">
        <v>4183962.1</v>
      </c>
      <c r="E25" s="7">
        <f t="shared" si="10"/>
        <v>2955661</v>
      </c>
      <c r="F25" s="6">
        <f t="shared" si="1"/>
        <v>340.63000513473446</v>
      </c>
      <c r="G25" s="6">
        <f t="shared" si="11"/>
        <v>307339.30000000028</v>
      </c>
      <c r="H25" s="6">
        <f t="shared" si="2"/>
        <v>107.92801662312878</v>
      </c>
    </row>
    <row r="26" spans="1:8" ht="30" x14ac:dyDescent="0.25">
      <c r="A26" s="8" t="s">
        <v>27</v>
      </c>
      <c r="B26" s="14"/>
      <c r="C26" s="14">
        <v>646.79999999999995</v>
      </c>
      <c r="D26" s="14">
        <v>1012.3</v>
      </c>
      <c r="E26" s="7">
        <f t="shared" si="10"/>
        <v>1012.3</v>
      </c>
      <c r="F26" s="6"/>
      <c r="G26" s="6">
        <f t="shared" si="11"/>
        <v>365.5</v>
      </c>
      <c r="H26" s="6">
        <f t="shared" si="2"/>
        <v>156.50896722325294</v>
      </c>
    </row>
    <row r="27" spans="1:8" ht="30" x14ac:dyDescent="0.25">
      <c r="A27" s="8" t="s">
        <v>28</v>
      </c>
      <c r="B27" s="14">
        <v>1096232</v>
      </c>
      <c r="C27" s="14">
        <v>1437408.2</v>
      </c>
      <c r="D27" s="6">
        <v>1437408.2</v>
      </c>
      <c r="E27" s="7">
        <f t="shared" si="10"/>
        <v>341176.19999999995</v>
      </c>
      <c r="F27" s="6">
        <f t="shared" si="1"/>
        <v>131.12262732706213</v>
      </c>
      <c r="G27" s="6">
        <f t="shared" si="11"/>
        <v>0</v>
      </c>
      <c r="H27" s="6">
        <f t="shared" si="2"/>
        <v>100</v>
      </c>
    </row>
    <row r="28" spans="1:8" ht="30" x14ac:dyDescent="0.25">
      <c r="A28" s="8" t="s">
        <v>29</v>
      </c>
      <c r="B28" s="14"/>
      <c r="C28" s="14">
        <v>491926.5</v>
      </c>
      <c r="D28" s="6">
        <v>491926.5</v>
      </c>
      <c r="E28" s="7">
        <f t="shared" si="10"/>
        <v>491926.5</v>
      </c>
      <c r="F28" s="6"/>
      <c r="G28" s="6">
        <f t="shared" si="11"/>
        <v>0</v>
      </c>
      <c r="H28" s="6">
        <f t="shared" si="2"/>
        <v>100</v>
      </c>
    </row>
    <row r="29" spans="1:8" ht="15.75" x14ac:dyDescent="0.25">
      <c r="A29" s="8" t="s">
        <v>30</v>
      </c>
      <c r="B29" s="14"/>
      <c r="C29" s="14">
        <v>503699.9</v>
      </c>
      <c r="D29" s="6">
        <v>503699.9</v>
      </c>
      <c r="E29" s="7">
        <f t="shared" si="10"/>
        <v>503699.9</v>
      </c>
      <c r="F29" s="6"/>
      <c r="G29" s="6">
        <f t="shared" si="11"/>
        <v>0</v>
      </c>
      <c r="H29" s="6">
        <f t="shared" si="2"/>
        <v>100</v>
      </c>
    </row>
    <row r="30" spans="1:8" ht="45" x14ac:dyDescent="0.25">
      <c r="A30" s="8" t="s">
        <v>31</v>
      </c>
      <c r="B30" s="14"/>
      <c r="C30" s="14">
        <f>-41496.2+478364.5</f>
        <v>436868.3</v>
      </c>
      <c r="D30" s="6">
        <f>-147645.7+752465.6</f>
        <v>604819.89999999991</v>
      </c>
      <c r="E30" s="7">
        <f t="shared" si="10"/>
        <v>604819.89999999991</v>
      </c>
      <c r="F30" s="6"/>
      <c r="G30" s="6">
        <f t="shared" si="11"/>
        <v>167951.59999999992</v>
      </c>
      <c r="H30" s="6">
        <f t="shared" si="2"/>
        <v>138.44444652999542</v>
      </c>
    </row>
  </sheetData>
  <mergeCells count="3">
    <mergeCell ref="A2:H2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67" orientation="landscape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(4)</vt:lpstr>
      <vt:lpstr>'Лист1 (4)'!Область_печати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Минфин РТ - Милюкова Марина Александровна</cp:lastModifiedBy>
  <cp:lastPrinted>2017-05-29T06:16:52Z</cp:lastPrinted>
  <dcterms:created xsi:type="dcterms:W3CDTF">2016-02-09T08:26:29Z</dcterms:created>
  <dcterms:modified xsi:type="dcterms:W3CDTF">2017-05-29T06:16:59Z</dcterms:modified>
</cp:coreProperties>
</file>